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Nassenheider Diagramm" sheetId="1" r:id="rId1"/>
    <sheet name="Diagramme als Bilder" sheetId="2" r:id="rId2"/>
    <sheet name="Umrechnung auf Beutearten" sheetId="3" r:id="rId3"/>
    <sheet name="Rähmchengrößen Wikipedia" sheetId="4" r:id="rId4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37" i="3" l="1"/>
  <c r="N37" i="3" s="1"/>
  <c r="R37" i="3" s="1"/>
  <c r="O37" i="3"/>
  <c r="Q37" i="3" s="1"/>
  <c r="M37" i="3"/>
  <c r="L2" i="1"/>
  <c r="M5" i="3"/>
  <c r="M6" i="3"/>
  <c r="M7" i="3"/>
  <c r="M8" i="3"/>
  <c r="M9" i="3"/>
  <c r="M10" i="3"/>
  <c r="M11" i="3"/>
  <c r="M12" i="3"/>
  <c r="M13" i="3"/>
  <c r="M15" i="3"/>
  <c r="M16" i="3"/>
  <c r="M17" i="3"/>
  <c r="M19" i="3"/>
  <c r="M20" i="3"/>
  <c r="M21" i="3"/>
  <c r="M22" i="3"/>
  <c r="M23" i="3"/>
  <c r="M24" i="3"/>
  <c r="M25" i="3"/>
  <c r="M26" i="3"/>
  <c r="M27" i="3"/>
  <c r="M28" i="3"/>
  <c r="M29" i="3"/>
  <c r="M30" i="3"/>
  <c r="M32" i="3"/>
  <c r="M33" i="3"/>
  <c r="O33" i="3"/>
  <c r="O32" i="3"/>
  <c r="O20" i="3"/>
  <c r="O21" i="3"/>
  <c r="O22" i="3"/>
  <c r="O23" i="3"/>
  <c r="O24" i="3"/>
  <c r="O25" i="3"/>
  <c r="O26" i="3"/>
  <c r="O27" i="3"/>
  <c r="O28" i="3"/>
  <c r="O29" i="3"/>
  <c r="O30" i="3"/>
  <c r="O19" i="3"/>
  <c r="O16" i="3"/>
  <c r="O17" i="3"/>
  <c r="O15" i="3"/>
  <c r="O6" i="3"/>
  <c r="O7" i="3"/>
  <c r="O8" i="3"/>
  <c r="O9" i="3"/>
  <c r="O10" i="3"/>
  <c r="O11" i="3"/>
  <c r="O12" i="3"/>
  <c r="O13" i="3"/>
  <c r="O5" i="3"/>
  <c r="N33" i="3"/>
  <c r="N32" i="3"/>
  <c r="N20" i="3"/>
  <c r="N21" i="3"/>
  <c r="N22" i="3"/>
  <c r="N23" i="3"/>
  <c r="N24" i="3"/>
  <c r="N25" i="3"/>
  <c r="N26" i="3"/>
  <c r="N27" i="3"/>
  <c r="N28" i="3"/>
  <c r="N29" i="3"/>
  <c r="N30" i="3"/>
  <c r="N19" i="3"/>
  <c r="N16" i="3"/>
  <c r="N17" i="3"/>
  <c r="N15" i="3"/>
  <c r="N6" i="3"/>
  <c r="N7" i="3"/>
  <c r="N8" i="3"/>
  <c r="N9" i="3"/>
  <c r="N10" i="3"/>
  <c r="N11" i="3"/>
  <c r="N12" i="3"/>
  <c r="N13" i="3"/>
  <c r="N5" i="3"/>
  <c r="L3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L25" i="3" s="1"/>
  <c r="K26" i="3"/>
  <c r="K27" i="3"/>
  <c r="K28" i="3"/>
  <c r="K29" i="3"/>
  <c r="K30" i="3"/>
  <c r="K31" i="3"/>
  <c r="K32" i="3"/>
  <c r="K33" i="3"/>
  <c r="K34" i="3"/>
  <c r="K35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R33" i="3" s="1"/>
  <c r="I34" i="3"/>
  <c r="I35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D3" i="4"/>
  <c r="K3" i="3"/>
  <c r="L21" i="3"/>
  <c r="P4" i="3"/>
  <c r="L3" i="1"/>
  <c r="L4" i="1"/>
  <c r="L5" i="1"/>
  <c r="L6" i="1"/>
  <c r="L7" i="1"/>
  <c r="K3" i="1"/>
  <c r="K4" i="1"/>
  <c r="K5" i="1"/>
  <c r="K6" i="1"/>
  <c r="K7" i="1"/>
  <c r="K2" i="1"/>
  <c r="P35" i="3"/>
  <c r="C35" i="3"/>
  <c r="B35" i="3"/>
  <c r="P34" i="3"/>
  <c r="C34" i="3"/>
  <c r="B34" i="3"/>
  <c r="P31" i="3"/>
  <c r="L29" i="3"/>
  <c r="L17" i="3"/>
  <c r="P18" i="3"/>
  <c r="L18" i="3"/>
  <c r="R18" i="3" s="1"/>
  <c r="P14" i="3"/>
  <c r="L13" i="3"/>
  <c r="J3" i="3"/>
  <c r="I3" i="3"/>
  <c r="P7" i="1"/>
  <c r="J7" i="1"/>
  <c r="C7" i="1"/>
  <c r="B7" i="1"/>
  <c r="I7" i="1" s="1"/>
  <c r="P6" i="1"/>
  <c r="C6" i="1"/>
  <c r="B6" i="1"/>
  <c r="I6" i="1" s="1"/>
  <c r="P5" i="1"/>
  <c r="J5" i="1"/>
  <c r="I5" i="1"/>
  <c r="P4" i="1"/>
  <c r="J4" i="1"/>
  <c r="I4" i="1"/>
  <c r="R4" i="1" s="1"/>
  <c r="P3" i="1"/>
  <c r="J3" i="1"/>
  <c r="I3" i="1"/>
  <c r="P2" i="1"/>
  <c r="J2" i="1"/>
  <c r="I2" i="1"/>
  <c r="R2" i="1" s="1"/>
  <c r="P37" i="3" l="1"/>
  <c r="L32" i="3"/>
  <c r="L16" i="3"/>
  <c r="L6" i="3"/>
  <c r="R6" i="3" s="1"/>
  <c r="L8" i="3"/>
  <c r="L11" i="3"/>
  <c r="R11" i="3" s="1"/>
  <c r="L12" i="3"/>
  <c r="R12" i="3" s="1"/>
  <c r="L14" i="3"/>
  <c r="Q14" i="3" s="1"/>
  <c r="L20" i="3"/>
  <c r="L26" i="3"/>
  <c r="L27" i="3"/>
  <c r="L31" i="3"/>
  <c r="L4" i="3"/>
  <c r="Q4" i="3" s="1"/>
  <c r="L5" i="3"/>
  <c r="L7" i="3"/>
  <c r="L9" i="3"/>
  <c r="R9" i="3" s="1"/>
  <c r="L10" i="3"/>
  <c r="L15" i="3"/>
  <c r="R15" i="3" s="1"/>
  <c r="L19" i="3"/>
  <c r="L23" i="3"/>
  <c r="L22" i="3"/>
  <c r="L24" i="3"/>
  <c r="R24" i="3" s="1"/>
  <c r="L28" i="3"/>
  <c r="L30" i="3"/>
  <c r="R30" i="3" s="1"/>
  <c r="L3" i="3"/>
  <c r="Q18" i="3"/>
  <c r="R4" i="3"/>
  <c r="Q2" i="1"/>
  <c r="Q3" i="1"/>
  <c r="R3" i="1"/>
  <c r="Q7" i="1"/>
  <c r="R7" i="1"/>
  <c r="Q5" i="1"/>
  <c r="R5" i="1"/>
  <c r="Q13" i="3"/>
  <c r="R21" i="3"/>
  <c r="R25" i="3"/>
  <c r="R17" i="3"/>
  <c r="R29" i="3"/>
  <c r="R8" i="3"/>
  <c r="R10" i="3"/>
  <c r="R20" i="3"/>
  <c r="R22" i="3"/>
  <c r="R27" i="3"/>
  <c r="Q4" i="1"/>
  <c r="J6" i="1"/>
  <c r="R13" i="3"/>
  <c r="R16" i="3"/>
  <c r="R31" i="3"/>
  <c r="Q31" i="3"/>
  <c r="R14" i="3" l="1"/>
  <c r="R23" i="3"/>
  <c r="R32" i="3"/>
  <c r="P27" i="3"/>
  <c r="R28" i="3"/>
  <c r="R7" i="3"/>
  <c r="R19" i="3"/>
  <c r="R5" i="3"/>
  <c r="R26" i="3"/>
  <c r="Q7" i="3"/>
  <c r="Q11" i="3"/>
  <c r="L35" i="3"/>
  <c r="R35" i="3" s="1"/>
  <c r="L34" i="3"/>
  <c r="Q34" i="3" s="1"/>
  <c r="Q6" i="1"/>
  <c r="R6" i="1"/>
  <c r="Q27" i="3"/>
  <c r="P22" i="3"/>
  <c r="Q22" i="3"/>
  <c r="Q5" i="3"/>
  <c r="Q29" i="3"/>
  <c r="P29" i="3"/>
  <c r="P21" i="3"/>
  <c r="Q21" i="3"/>
  <c r="Q24" i="3"/>
  <c r="P24" i="3"/>
  <c r="P7" i="3"/>
  <c r="P10" i="3"/>
  <c r="Q10" i="3"/>
  <c r="Q32" i="3"/>
  <c r="P32" i="3"/>
  <c r="P17" i="3"/>
  <c r="Q17" i="3"/>
  <c r="P30" i="3"/>
  <c r="Q30" i="3"/>
  <c r="Q16" i="3"/>
  <c r="P16" i="3"/>
  <c r="Q23" i="3"/>
  <c r="P23" i="3"/>
  <c r="Q9" i="3"/>
  <c r="P9" i="3"/>
  <c r="Q20" i="3"/>
  <c r="P20" i="3"/>
  <c r="Q35" i="3"/>
  <c r="Q8" i="3"/>
  <c r="P8" i="3"/>
  <c r="Q26" i="3"/>
  <c r="Q25" i="3"/>
  <c r="P25" i="3"/>
  <c r="P19" i="3"/>
  <c r="Q19" i="3"/>
  <c r="Q12" i="3"/>
  <c r="P12" i="3"/>
  <c r="P28" i="3"/>
  <c r="Q28" i="3"/>
  <c r="P33" i="3"/>
  <c r="Q33" i="3"/>
  <c r="Q15" i="3"/>
  <c r="P15" i="3"/>
  <c r="P6" i="3"/>
  <c r="Q6" i="3"/>
  <c r="P13" i="3"/>
  <c r="P11" i="3" l="1"/>
  <c r="P26" i="3"/>
  <c r="P5" i="3"/>
  <c r="R34" i="3"/>
</calcChain>
</file>

<file path=xl/sharedStrings.xml><?xml version="1.0" encoding="utf-8"?>
<sst xmlns="http://schemas.openxmlformats.org/spreadsheetml/2006/main" count="171" uniqueCount="122">
  <si>
    <t xml:space="preserve">Bezeichnung / Beute </t>
  </si>
  <si>
    <t xml:space="preserve">Rähmchenbreite in mm </t>
  </si>
  <si>
    <t xml:space="preserve">Rähmchenhöhe in mm </t>
  </si>
  <si>
    <t>Maß zwischen den Rähmchen in mm</t>
  </si>
  <si>
    <t>Beespace (zw. Rähmchen) in mm</t>
  </si>
  <si>
    <t>Anzahl Rähmchen</t>
  </si>
  <si>
    <t>Spiel zum Rand je Seite in mm</t>
  </si>
  <si>
    <t>Spiel zur unteren Zarge in mm</t>
  </si>
  <si>
    <t>Volumen Zarge in Litern</t>
  </si>
  <si>
    <t xml:space="preserve">Volumen eines 60 mm hohen Bodens in Litern </t>
  </si>
  <si>
    <t>Volumen der Beute in Litern</t>
  </si>
  <si>
    <t>U-Docht Breite in mm</t>
  </si>
  <si>
    <t>Tagesdosis in ml/Tag</t>
  </si>
  <si>
    <t>Befüllung in ml</t>
  </si>
  <si>
    <t>Behand-lungsdauer in Tagen</t>
  </si>
  <si>
    <t>Volumsbezogene Befüllung in ml /Liter</t>
  </si>
  <si>
    <t>Volumsbezogene Tagesdosis in ml / Tag und Liter</t>
  </si>
  <si>
    <t xml:space="preserve">Deutsch Normal [Einheitsmaß] </t>
  </si>
  <si>
    <t xml:space="preserve">Zander </t>
  </si>
  <si>
    <t xml:space="preserve">Dadant Blatt [europäisch], Brutraum </t>
  </si>
  <si>
    <t>Deutsch Normal doppelzargig</t>
  </si>
  <si>
    <t>Zander doppelzargig</t>
  </si>
  <si>
    <t>Daten der Beutengröße und Berechnung des Beutenvolumens</t>
  </si>
  <si>
    <t>Nassenheider Kenndaten</t>
  </si>
  <si>
    <t xml:space="preserve">A in mm </t>
  </si>
  <si>
    <t xml:space="preserve">B in mm </t>
  </si>
  <si>
    <t>Spiel zur unteren Zarge im mm</t>
  </si>
  <si>
    <t>Volumen Boden 60mm hoch in Litern</t>
  </si>
  <si>
    <t>Volumen Beuten in Litern</t>
  </si>
  <si>
    <t>Tages-dosis in ml/Tag</t>
  </si>
  <si>
    <t>Befül-lung in ml</t>
  </si>
  <si>
    <t>Behand-lungs-dauer in Tage</t>
  </si>
  <si>
    <t>volums-bezogene Befüllung in ml /Liter</t>
  </si>
  <si>
    <t>Volums-bezogene Tages-dosis in ml / Tag und Liter</t>
  </si>
  <si>
    <t xml:space="preserve">Deutsch Normal, halb </t>
  </si>
  <si>
    <t xml:space="preserve">Zander, halb </t>
  </si>
  <si>
    <t xml:space="preserve">Deutsch Normal, flach </t>
  </si>
  <si>
    <t xml:space="preserve">4/3 Zander, Honigraum </t>
  </si>
  <si>
    <t xml:space="preserve">Langstroth, flach, 1/2 </t>
  </si>
  <si>
    <t xml:space="preserve">Dadant [US, modifiziert], Honigraum </t>
  </si>
  <si>
    <t xml:space="preserve">Zander, flach </t>
  </si>
  <si>
    <t xml:space="preserve">Dadant Blatt [europäisch], Honigraum </t>
  </si>
  <si>
    <t xml:space="preserve">Langstroth, flach, 2/3 </t>
  </si>
  <si>
    <t xml:space="preserve">Langstroth, flach, 3/4 </t>
  </si>
  <si>
    <t xml:space="preserve">Hoffmann, klein [Bayerisch] </t>
  </si>
  <si>
    <t xml:space="preserve">Wiener Vereinsständer </t>
  </si>
  <si>
    <t xml:space="preserve">Langstroth, ganz </t>
  </si>
  <si>
    <t xml:space="preserve">Hoffmann, groß </t>
  </si>
  <si>
    <t xml:space="preserve">Österreichische Breitwabe </t>
  </si>
  <si>
    <t xml:space="preserve">Italienisches Vereinsmaß </t>
  </si>
  <si>
    <t xml:space="preserve">ZaDant </t>
  </si>
  <si>
    <t xml:space="preserve">Dadant Hoch [US, modifiziert], Brutraum </t>
  </si>
  <si>
    <t xml:space="preserve">Deutsch Normal, anderthalb </t>
  </si>
  <si>
    <t>Mellifera Einraumbeute</t>
  </si>
  <si>
    <t xml:space="preserve">4/3 Zander, Brutraum </t>
  </si>
  <si>
    <t xml:space="preserve">Dadant [amerikanisch] </t>
  </si>
  <si>
    <t xml:space="preserve">Dadant [US, modifiziert], Brutraum </t>
  </si>
  <si>
    <t xml:space="preserve">Langstroth, jumbo [Dadant] </t>
  </si>
  <si>
    <t xml:space="preserve">Zander, jumbo </t>
  </si>
  <si>
    <t xml:space="preserve">1,5 Zander </t>
  </si>
  <si>
    <t>Deutsch Normal Doppelzargig</t>
  </si>
  <si>
    <t>Zander Doppelzargig</t>
  </si>
  <si>
    <t xml:space="preserve">A × B in cm² </t>
  </si>
  <si>
    <t xml:space="preserve">C in mm </t>
  </si>
  <si>
    <t xml:space="preserve">D in mm </t>
  </si>
  <si>
    <t xml:space="preserve">C × D in cm² </t>
  </si>
  <si>
    <t xml:space="preserve">Ohrlänge in mm </t>
  </si>
  <si>
    <t xml:space="preserve">Allgäuer Beutensystem Schweizer Maß, ganz </t>
  </si>
  <si>
    <t xml:space="preserve">Allgäuer Beutensystem Schweizer Maß, halb </t>
  </si>
  <si>
    <t xml:space="preserve">Badisch, ganz [Vereinsmaß] </t>
  </si>
  <si>
    <t xml:space="preserve">Badisch, halb </t>
  </si>
  <si>
    <t xml:space="preserve">Berchtesgadener Maß </t>
  </si>
  <si>
    <t xml:space="preserve">Bremer Maß </t>
  </si>
  <si>
    <t xml:space="preserve">Dahte, Breitwaben </t>
  </si>
  <si>
    <t xml:space="preserve">Dante, Hochwaben </t>
  </si>
  <si>
    <t xml:space="preserve">Dänische Trogbeute </t>
  </si>
  <si>
    <t xml:space="preserve">Elsaß-Lothringen-Maß </t>
  </si>
  <si>
    <t xml:space="preserve">Französische Kongressbeute </t>
  </si>
  <si>
    <t xml:space="preserve">Französisches Zentralvereinsmaß </t>
  </si>
  <si>
    <t xml:space="preserve">Freudenstein </t>
  </si>
  <si>
    <t xml:space="preserve">Gerstung, breit </t>
  </si>
  <si>
    <t xml:space="preserve">Gerstung, hoch </t>
  </si>
  <si>
    <t xml:space="preserve">Helvetiakasten, Brutraum </t>
  </si>
  <si>
    <t xml:space="preserve">Helvetiakasten, Honigraum </t>
  </si>
  <si>
    <t xml:space="preserve">Holsteiner Maß </t>
  </si>
  <si>
    <t xml:space="preserve">Jugoslawisches Sondermaß </t>
  </si>
  <si>
    <t xml:space="preserve">Kuntzsch, breit </t>
  </si>
  <si>
    <t xml:space="preserve">Kuntzsch, hoch </t>
  </si>
  <si>
    <t xml:space="preserve">Layens </t>
  </si>
  <si>
    <t xml:space="preserve">Lüfteneggermaß </t>
  </si>
  <si>
    <t xml:space="preserve">Meisterstock von Schulz </t>
  </si>
  <si>
    <r>
      <rPr>
        <sz val="10"/>
        <rFont val="Arial"/>
        <family val="2"/>
      </rPr>
      <t>Mellifera Einraumbeute</t>
    </r>
    <r>
      <rPr>
        <sz val="10"/>
        <color rgb="FF0000FF"/>
        <rFont val="Arial"/>
        <family val="2"/>
      </rPr>
      <t>[3]</t>
    </r>
    <r>
      <rPr>
        <sz val="10"/>
        <rFont val="Arial"/>
        <family val="2"/>
      </rPr>
      <t xml:space="preserve"> </t>
    </r>
  </si>
  <si>
    <r>
      <rPr>
        <sz val="10"/>
        <rFont val="Arial"/>
        <family val="2"/>
      </rPr>
      <t>Mini-Plus-Beute</t>
    </r>
    <r>
      <rPr>
        <sz val="10"/>
        <color rgb="FF0000FF"/>
        <rFont val="Arial"/>
        <family val="2"/>
      </rPr>
      <t>[4]</t>
    </r>
    <r>
      <rPr>
        <sz val="10"/>
        <rFont val="Arial"/>
        <family val="2"/>
      </rPr>
      <t xml:space="preserve"> (1/2 Dadant Blatt, Honigraum) </t>
    </r>
  </si>
  <si>
    <t xml:space="preserve">Rheinische ldealbeute (Schneider) </t>
  </si>
  <si>
    <t xml:space="preserve">Simplex/Spaarkast, Brutraum (holländisch) </t>
  </si>
  <si>
    <t xml:space="preserve">Simplex/Spaarkast, Honigraum (holländisch) </t>
  </si>
  <si>
    <t xml:space="preserve">Spühlerkasten, Brutraum </t>
  </si>
  <si>
    <t xml:space="preserve">Spühlerkasten, Honigraum </t>
  </si>
  <si>
    <t xml:space="preserve">Schwäbische Lagerbeute (Elsass) </t>
  </si>
  <si>
    <t xml:space="preserve">Schweizermaß, alt </t>
  </si>
  <si>
    <t xml:space="preserve">Schweizermaß, neu </t>
  </si>
  <si>
    <t xml:space="preserve">Schweizerkasten </t>
  </si>
  <si>
    <t xml:space="preserve">Schweizer Stock, Brutraum </t>
  </si>
  <si>
    <t xml:space="preserve">Schweizer Stock, Honigraum </t>
  </si>
  <si>
    <t xml:space="preserve">Schleswig Holsteinische Wanderbeute </t>
  </si>
  <si>
    <t xml:space="preserve">Schweriner Maß </t>
  </si>
  <si>
    <t xml:space="preserve">Sträuslis- Dadant- Albertirahmen </t>
  </si>
  <si>
    <t xml:space="preserve">Traublinger Trogbeute </t>
  </si>
  <si>
    <t xml:space="preserve">Tatran (tschechisch, slowakisch) </t>
  </si>
  <si>
    <t xml:space="preserve">Boczonadibeute, ganz (ungarisch) </t>
  </si>
  <si>
    <t xml:space="preserve">Boczonadibeute, halb (ungarisch) </t>
  </si>
  <si>
    <t xml:space="preserve">Hunorbeute (ungarisch) </t>
  </si>
  <si>
    <t xml:space="preserve">Warré </t>
  </si>
  <si>
    <t xml:space="preserve">Wielkopolski (polnisch) </t>
  </si>
  <si>
    <t xml:space="preserve">Württembergisch, neu </t>
  </si>
  <si>
    <t xml:space="preserve">Württembergisch, alt </t>
  </si>
  <si>
    <t>Ableger Zander normal (6 Rahmen )</t>
  </si>
  <si>
    <t>Mini-Plus-Beute (1/2 Dadant Blatt, Honigraum) (Nassenheide nicht platzierbar)</t>
  </si>
  <si>
    <t xml:space="preserve">Volumen einer 70 mm hohen Verdampfer-zarge in Litern </t>
  </si>
  <si>
    <r>
      <t xml:space="preserve">Rähmchengrößen Wikipedia: 
</t>
    </r>
    <r>
      <rPr>
        <b/>
        <sz val="12"/>
        <color rgb="FF0000FF"/>
        <rFont val="Arial"/>
        <family val="2"/>
      </rPr>
      <t>https://de.wikipedia.org/wiki/R%C3%A4hmchen</t>
    </r>
    <r>
      <rPr>
        <b/>
        <sz val="12"/>
        <rFont val="Arial"/>
        <family val="2"/>
      </rPr>
      <t xml:space="preserve"> </t>
    </r>
  </si>
  <si>
    <t>-</t>
  </si>
  <si>
    <t>mein Gesamtbeutevolumen: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</si>
</sst>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0"/>
      <name val="Arial"/>
      <family val="2"/>
    </font>
    <font>
      <sz val="10"/>
      <color rgb="FF000000"/>
      <name val="Mang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CE181E"/>
      <name val="Arial"/>
      <family val="2"/>
    </font>
    <font>
      <sz val="10"/>
      <color rgb="FF9C009C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34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wrapText="1"/>
    </xf>
    <xf numFmtId="0" fontId="2" fillId="0" borderId="0" xfId="0" applyFont="1"/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/>
    </xf>
    <xf numFmtId="1" fontId="0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0" xfId="0" applyNumberFormat="1" applyFont="1"/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1" fontId="9" fillId="0" borderId="0" xfId="0" applyNumberFormat="1" applyFont="1"/>
    <xf numFmtId="1" fontId="5" fillId="0" borderId="0" xfId="0" quotePrefix="1" applyNumberFormat="1" applyFont="1" applyAlignment="1">
      <alignment horizontal="center"/>
    </xf>
    <xf numFmtId="0" fontId="0" fillId="0" borderId="0" xfId="0" applyFont="1" applyAlignment="1">
      <alignment horizontal="right" vertical="center"/>
    </xf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B00000"/>
      <rgbColor rgb="FF006600"/>
      <rgbColor rgb="FF000080"/>
      <rgbColor rgb="FF996600"/>
      <rgbColor rgb="FF9C009C"/>
      <rgbColor rgb="FF00763B"/>
      <rgbColor rgb="FFB3B3B3"/>
      <rgbColor rgb="FF808080"/>
      <rgbColor rgb="FF9999FF"/>
      <rgbColor rgb="FF993366"/>
      <rgbColor rgb="FFFFFFCC"/>
      <rgbColor rgb="FFFFFFF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9E4F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Breite des U-Dochts nach Volumen der Beute </a:t>
            </a:r>
          </a:p>
        </c:rich>
      </c:tx>
      <c:layout>
        <c:manualLayout>
          <c:xMode val="edge"/>
          <c:yMode val="edge"/>
          <c:x val="0.20612841593330244"/>
          <c:y val="7.0208001502217482E-2"/>
        </c:manualLayout>
      </c:layout>
      <c:overlay val="1"/>
      <c:spPr>
        <a:solidFill>
          <a:srgbClr val="FFFFFF">
            <a:alpha val="69804"/>
          </a:srgbClr>
        </a:solidFill>
      </c:spPr>
    </c:title>
    <c:autoTitleDeleted val="0"/>
    <c:plotArea>
      <c:layout>
        <c:manualLayout>
          <c:layoutTarget val="inner"/>
          <c:xMode val="edge"/>
          <c:yMode val="edge"/>
          <c:x val="0.13658222070067327"/>
          <c:y val="3.8701588362021054E-2"/>
          <c:w val="0.79499760356042448"/>
          <c:h val="0.800055059776637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'Nassenheider Diagramm'!$M$1</c:f>
              <c:strCache>
                <c:ptCount val="1"/>
                <c:pt idx="0">
                  <c:v>U-Docht Breite in mm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7"/>
          </c:marker>
          <c:trendline>
            <c:spPr>
              <a:ln w="669925">
                <a:solidFill>
                  <a:srgbClr val="0070C0">
                    <a:alpha val="20000"/>
                  </a:srgbClr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0014710981849373"/>
                  <c:y val="0.51982101939684833"/>
                </c:manualLayout>
              </c:layout>
              <c:numFmt formatCode="#,##0.00" sourceLinked="0"/>
              <c:spPr>
                <a:solidFill>
                  <a:srgbClr val="FFFFFF">
                    <a:alpha val="69804"/>
                  </a:srgbClr>
                </a:solidFill>
              </c:spPr>
            </c:trendlineLbl>
          </c:trendline>
          <c:xVal>
            <c:numRef>
              <c:f>'Nassenheider Diagramm'!$L$2:$L$7</c:f>
              <c:numCache>
                <c:formatCode>0</c:formatCode>
                <c:ptCount val="6"/>
                <c:pt idx="0">
                  <c:v>34.851224000000002</c:v>
                </c:pt>
                <c:pt idx="1">
                  <c:v>50.615408000000002</c:v>
                </c:pt>
                <c:pt idx="2">
                  <c:v>56.703544000000001</c:v>
                </c:pt>
                <c:pt idx="3">
                  <c:v>71.570993999999999</c:v>
                </c:pt>
                <c:pt idx="4">
                  <c:v>83.64233999999999</c:v>
                </c:pt>
                <c:pt idx="5">
                  <c:v>93.540312</c:v>
                </c:pt>
              </c:numCache>
            </c:numRef>
          </c:xVal>
          <c:yVal>
            <c:numRef>
              <c:f>'Nassenheider Diagramm'!$M$2:$M$7</c:f>
              <c:numCache>
                <c:formatCode>0</c:formatCode>
                <c:ptCount val="6"/>
                <c:pt idx="0">
                  <c:v>12</c:v>
                </c:pt>
                <c:pt idx="1">
                  <c:v>18</c:v>
                </c:pt>
                <c:pt idx="2">
                  <c:v>18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38541056"/>
        <c:axId val="238539520"/>
      </c:scatterChart>
      <c:valAx>
        <c:axId val="238541056"/>
        <c:scaling>
          <c:orientation val="minMax"/>
          <c:min val="2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Volumen der Beuten in Liter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38539520"/>
        <c:crosses val="autoZero"/>
        <c:crossBetween val="midCat"/>
        <c:majorUnit val="10"/>
      </c:valAx>
      <c:valAx>
        <c:axId val="238539520"/>
        <c:scaling>
          <c:orientation val="minMax"/>
          <c:max val="35"/>
          <c:min val="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Breite des U-Dochts in mm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38541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714388653901696"/>
          <c:y val="0.61286875829019694"/>
          <c:w val="0.44546224648187305"/>
          <c:h val="0.12096116405526261"/>
        </c:manualLayout>
      </c:layout>
      <c:overlay val="0"/>
      <c:spPr>
        <a:solidFill>
          <a:srgbClr val="FFFFFF">
            <a:alpha val="69804"/>
          </a:srgbClr>
        </a:solidFill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Tagesdosis nach Volumen der Beute </a:t>
            </a:r>
          </a:p>
        </c:rich>
      </c:tx>
      <c:layout>
        <c:manualLayout>
          <c:xMode val="edge"/>
          <c:yMode val="edge"/>
          <c:x val="0.27961593536469453"/>
          <c:y val="7.0143695364889749E-2"/>
        </c:manualLayout>
      </c:layout>
      <c:overlay val="1"/>
      <c:spPr>
        <a:solidFill>
          <a:srgbClr val="FFFFFF">
            <a:alpha val="69804"/>
          </a:srgbClr>
        </a:solidFill>
      </c:spPr>
    </c:title>
    <c:autoTitleDeleted val="0"/>
    <c:plotArea>
      <c:layout>
        <c:manualLayout>
          <c:layoutTarget val="inner"/>
          <c:xMode val="edge"/>
          <c:yMode val="edge"/>
          <c:x val="0.13658222070067327"/>
          <c:y val="3.8701588362021054E-2"/>
          <c:w val="0.79499760356042448"/>
          <c:h val="0.800055059776637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'Nassenheider Diagramm'!$N$1</c:f>
              <c:strCache>
                <c:ptCount val="1"/>
                <c:pt idx="0">
                  <c:v>Tagesdosis in ml/Tag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circle"/>
            <c:size val="7"/>
            <c:spPr>
              <a:solidFill>
                <a:srgbClr val="008000"/>
              </a:solidFill>
            </c:spPr>
          </c:marker>
          <c:trendline>
            <c:spPr>
              <a:ln w="508000">
                <a:solidFill>
                  <a:srgbClr val="008000">
                    <a:alpha val="20000"/>
                  </a:srgbClr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5.774239617106685E-2"/>
                  <c:y val="0.51447402360328598"/>
                </c:manualLayout>
              </c:layout>
              <c:numFmt formatCode="#,##0.00" sourceLinked="0"/>
              <c:spPr>
                <a:solidFill>
                  <a:srgbClr val="FFFFFF">
                    <a:alpha val="69804"/>
                  </a:srgbClr>
                </a:solidFill>
              </c:spPr>
            </c:trendlineLbl>
          </c:trendline>
          <c:xVal>
            <c:numRef>
              <c:f>'Nassenheider Diagramm'!$L$2:$L$7</c:f>
              <c:numCache>
                <c:formatCode>0</c:formatCode>
                <c:ptCount val="6"/>
                <c:pt idx="0">
                  <c:v>34.851224000000002</c:v>
                </c:pt>
                <c:pt idx="1">
                  <c:v>50.615408000000002</c:v>
                </c:pt>
                <c:pt idx="2">
                  <c:v>56.703544000000001</c:v>
                </c:pt>
                <c:pt idx="3">
                  <c:v>71.570993999999999</c:v>
                </c:pt>
                <c:pt idx="4">
                  <c:v>83.64233999999999</c:v>
                </c:pt>
                <c:pt idx="5">
                  <c:v>93.540312</c:v>
                </c:pt>
              </c:numCache>
            </c:numRef>
          </c:xVal>
          <c:yVal>
            <c:numRef>
              <c:f>'Nassenheider Diagramm'!$N$2:$N$7</c:f>
              <c:numCache>
                <c:formatCode>General</c:formatCode>
                <c:ptCount val="6"/>
                <c:pt idx="0">
                  <c:v>15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48853248"/>
        <c:axId val="249053568"/>
      </c:scatterChart>
      <c:valAx>
        <c:axId val="248853248"/>
        <c:scaling>
          <c:orientation val="minMax"/>
          <c:min val="2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Volumen der Beuten in Liter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49053568"/>
        <c:crosses val="autoZero"/>
        <c:crossBetween val="midCat"/>
      </c:valAx>
      <c:valAx>
        <c:axId val="249053568"/>
        <c:scaling>
          <c:orientation val="minMax"/>
          <c:max val="35"/>
          <c:min val="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Tagesdosis in ml pro Tag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248853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4093581133240698"/>
          <c:y val="0.61286875829019694"/>
          <c:w val="0.38412131387988263"/>
          <c:h val="0.12096116405526261"/>
        </c:manualLayout>
      </c:layout>
      <c:overlay val="0"/>
      <c:spPr>
        <a:solidFill>
          <a:srgbClr val="FFFFFF">
            <a:alpha val="69804"/>
          </a:srgbClr>
        </a:solidFill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Befüllung nach Volumen der Beute </a:t>
            </a:r>
          </a:p>
        </c:rich>
      </c:tx>
      <c:layout>
        <c:manualLayout>
          <c:xMode val="edge"/>
          <c:yMode val="edge"/>
          <c:x val="0.28941190747107653"/>
          <c:y val="7.3512380770991051E-2"/>
        </c:manualLayout>
      </c:layout>
      <c:overlay val="1"/>
      <c:spPr>
        <a:solidFill>
          <a:srgbClr val="FFFFFF">
            <a:alpha val="69804"/>
          </a:srgbClr>
        </a:solidFill>
      </c:spPr>
    </c:title>
    <c:autoTitleDeleted val="0"/>
    <c:plotArea>
      <c:layout>
        <c:manualLayout>
          <c:layoutTarget val="inner"/>
          <c:xMode val="edge"/>
          <c:yMode val="edge"/>
          <c:x val="0.13658222070067327"/>
          <c:y val="3.8701588362021054E-2"/>
          <c:w val="0.79499760356042448"/>
          <c:h val="0.800055059776637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'Nassenheider Diagramm'!$O$1</c:f>
              <c:strCache>
                <c:ptCount val="1"/>
                <c:pt idx="0">
                  <c:v>Befüllung in ml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spPr>
              <a:ln w="587375">
                <a:solidFill>
                  <a:srgbClr val="C00000">
                    <a:alpha val="20000"/>
                  </a:srgbClr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2.5829859502856261E-3"/>
                  <c:y val="0.51879264372672396"/>
                </c:manualLayout>
              </c:layout>
              <c:numFmt formatCode="#,##0.00" sourceLinked="0"/>
              <c:spPr>
                <a:solidFill>
                  <a:srgbClr val="FFFFFF">
                    <a:alpha val="69804"/>
                  </a:srgbClr>
                </a:solidFill>
              </c:spPr>
            </c:trendlineLbl>
          </c:trendline>
          <c:xVal>
            <c:numRef>
              <c:f>'Nassenheider Diagramm'!$L$2:$L$7</c:f>
              <c:numCache>
                <c:formatCode>0</c:formatCode>
                <c:ptCount val="6"/>
                <c:pt idx="0">
                  <c:v>34.851224000000002</c:v>
                </c:pt>
                <c:pt idx="1">
                  <c:v>50.615408000000002</c:v>
                </c:pt>
                <c:pt idx="2">
                  <c:v>56.703544000000001</c:v>
                </c:pt>
                <c:pt idx="3">
                  <c:v>71.570993999999999</c:v>
                </c:pt>
                <c:pt idx="4">
                  <c:v>83.64233999999999</c:v>
                </c:pt>
                <c:pt idx="5">
                  <c:v>93.540312</c:v>
                </c:pt>
              </c:numCache>
            </c:numRef>
          </c:xVal>
          <c:yVal>
            <c:numRef>
              <c:f>'Nassenheider Diagramm'!$O$2:$O$7</c:f>
              <c:numCache>
                <c:formatCode>General</c:formatCode>
                <c:ptCount val="6"/>
                <c:pt idx="0">
                  <c:v>180</c:v>
                </c:pt>
                <c:pt idx="1">
                  <c:v>240</c:v>
                </c:pt>
                <c:pt idx="2">
                  <c:v>240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6564992"/>
        <c:axId val="146501632"/>
      </c:scatterChart>
      <c:valAx>
        <c:axId val="146564992"/>
        <c:scaling>
          <c:orientation val="minMax"/>
          <c:min val="2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de-DE" sz="900"/>
                  <a:t>Volumen der Beuten in Liter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146501632"/>
        <c:crosses val="autoZero"/>
        <c:crossBetween val="midCat"/>
        <c:majorUnit val="10"/>
      </c:valAx>
      <c:valAx>
        <c:axId val="146501632"/>
        <c:scaling>
          <c:orientation val="minMax"/>
          <c:max val="40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de-DE" sz="900"/>
                  <a:t>Befüllung des Verdunsters in ml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crossAx val="1465649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4338679172456383"/>
          <c:y val="0.61934911222978006"/>
          <c:w val="0.37921935309556887"/>
          <c:h val="0.12096116405526261"/>
        </c:manualLayout>
      </c:layout>
      <c:overlay val="0"/>
      <c:spPr>
        <a:solidFill>
          <a:srgbClr val="FFFFFF">
            <a:alpha val="69804"/>
          </a:srgbClr>
        </a:solidFill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867855</xdr:colOff>
      <xdr:row>0</xdr:row>
      <xdr:rowOff>0</xdr:rowOff>
    </xdr:from>
    <xdr:to>
      <xdr:col>19</xdr:col>
      <xdr:colOff>428460</xdr:colOff>
      <xdr:row>8</xdr:row>
      <xdr:rowOff>104760</xdr:rowOff>
    </xdr:to>
    <xdr:pic>
      <xdr:nvPicPr>
        <xdr:cNvPr id="24" name="Bild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726605" y="0"/>
          <a:ext cx="1732305" cy="2209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</xdr:row>
      <xdr:rowOff>42861</xdr:rowOff>
    </xdr:from>
    <xdr:to>
      <xdr:col>5</xdr:col>
      <xdr:colOff>266700</xdr:colOff>
      <xdr:row>32</xdr:row>
      <xdr:rowOff>76200</xdr:rowOff>
    </xdr:to>
    <xdr:graphicFrame macro="">
      <xdr:nvGraphicFramePr>
        <xdr:cNvPr id="25" name="Diagram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997155</xdr:colOff>
      <xdr:row>16</xdr:row>
      <xdr:rowOff>136950</xdr:rowOff>
    </xdr:from>
    <xdr:to>
      <xdr:col>4</xdr:col>
      <xdr:colOff>673677</xdr:colOff>
      <xdr:row>27</xdr:row>
      <xdr:rowOff>33270</xdr:rowOff>
    </xdr:to>
    <xdr:grpSp>
      <xdr:nvGrpSpPr>
        <xdr:cNvPr id="26" name="Gruppieren 25"/>
        <xdr:cNvGrpSpPr/>
      </xdr:nvGrpSpPr>
      <xdr:grpSpPr>
        <a:xfrm>
          <a:off x="997155" y="3537375"/>
          <a:ext cx="3896097" cy="1677495"/>
          <a:chOff x="1006680" y="6423450"/>
          <a:chExt cx="3733419" cy="1677495"/>
        </a:xfrm>
      </xdr:grpSpPr>
      <xdr:sp macro="" textlink="">
        <xdr:nvSpPr>
          <xdr:cNvPr id="5" name="TextShape 1"/>
          <xdr:cNvSpPr txBox="1"/>
        </xdr:nvSpPr>
        <xdr:spPr>
          <a:xfrm>
            <a:off x="1006680" y="7761255"/>
            <a:ext cx="8128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6-9 Waben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Ableger</a:t>
            </a:r>
          </a:p>
        </xdr:txBody>
      </xdr:sp>
      <xdr:sp macro="" textlink="">
        <xdr:nvSpPr>
          <xdr:cNvPr id="6" name="TextShape 1"/>
          <xdr:cNvSpPr txBox="1"/>
        </xdr:nvSpPr>
        <xdr:spPr>
          <a:xfrm>
            <a:off x="1886280" y="7228575"/>
            <a:ext cx="691215" cy="33933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</a:t>
            </a:r>
          </a:p>
        </xdr:txBody>
      </xdr:sp>
      <xdr:sp macro="" textlink="">
        <xdr:nvSpPr>
          <xdr:cNvPr id="7" name="TextShape 1"/>
          <xdr:cNvSpPr txBox="1"/>
        </xdr:nvSpPr>
        <xdr:spPr>
          <a:xfrm>
            <a:off x="2161185" y="705715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  <xdr:sp macro="" textlink="">
        <xdr:nvSpPr>
          <xdr:cNvPr id="8" name="TextShape 1"/>
          <xdr:cNvSpPr txBox="1"/>
        </xdr:nvSpPr>
        <xdr:spPr>
          <a:xfrm>
            <a:off x="2816885" y="656398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Dadant</a:t>
            </a:r>
          </a:p>
        </xdr:txBody>
      </xdr:sp>
      <xdr:sp macro="" textlink="">
        <xdr:nvSpPr>
          <xdr:cNvPr id="9" name="TextShape 1"/>
          <xdr:cNvSpPr txBox="1"/>
        </xdr:nvSpPr>
        <xdr:spPr>
          <a:xfrm>
            <a:off x="3347580" y="642345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 </a:t>
            </a:r>
          </a:p>
        </xdr:txBody>
      </xdr:sp>
      <xdr:sp macro="" textlink="">
        <xdr:nvSpPr>
          <xdr:cNvPr id="10" name="TextShape 1"/>
          <xdr:cNvSpPr txBox="1"/>
        </xdr:nvSpPr>
        <xdr:spPr>
          <a:xfrm>
            <a:off x="3966459" y="642381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</xdr:grpSp>
    <xdr:clientData/>
  </xdr:twoCellAnchor>
  <xdr:twoCellAnchor>
    <xdr:from>
      <xdr:col>5</xdr:col>
      <xdr:colOff>266700</xdr:colOff>
      <xdr:row>8</xdr:row>
      <xdr:rowOff>38100</xdr:rowOff>
    </xdr:from>
    <xdr:to>
      <xdr:col>13</xdr:col>
      <xdr:colOff>171450</xdr:colOff>
      <xdr:row>32</xdr:row>
      <xdr:rowOff>71439</xdr:rowOff>
    </xdr:to>
    <xdr:graphicFrame macro="">
      <xdr:nvGraphicFramePr>
        <xdr:cNvPr id="28" name="Diagram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635205</xdr:colOff>
      <xdr:row>16</xdr:row>
      <xdr:rowOff>127427</xdr:rowOff>
    </xdr:from>
    <xdr:to>
      <xdr:col>12</xdr:col>
      <xdr:colOff>428625</xdr:colOff>
      <xdr:row>24</xdr:row>
      <xdr:rowOff>152401</xdr:rowOff>
    </xdr:to>
    <xdr:grpSp>
      <xdr:nvGrpSpPr>
        <xdr:cNvPr id="29" name="Gruppieren 28"/>
        <xdr:cNvGrpSpPr/>
      </xdr:nvGrpSpPr>
      <xdr:grpSpPr>
        <a:xfrm>
          <a:off x="6235905" y="3527852"/>
          <a:ext cx="3993945" cy="1320374"/>
          <a:chOff x="1006680" y="6423450"/>
          <a:chExt cx="3708510" cy="1677495"/>
        </a:xfrm>
      </xdr:grpSpPr>
      <xdr:sp macro="" textlink="">
        <xdr:nvSpPr>
          <xdr:cNvPr id="30" name="TextShape 1"/>
          <xdr:cNvSpPr txBox="1"/>
        </xdr:nvSpPr>
        <xdr:spPr>
          <a:xfrm>
            <a:off x="1006680" y="7761255"/>
            <a:ext cx="8128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6-9 Waben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Ableger</a:t>
            </a:r>
          </a:p>
        </xdr:txBody>
      </xdr:sp>
      <xdr:sp macro="" textlink="">
        <xdr:nvSpPr>
          <xdr:cNvPr id="31" name="TextShape 1"/>
          <xdr:cNvSpPr txBox="1"/>
        </xdr:nvSpPr>
        <xdr:spPr>
          <a:xfrm>
            <a:off x="1886280" y="7228575"/>
            <a:ext cx="691215" cy="33933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</a:t>
            </a:r>
          </a:p>
        </xdr:txBody>
      </xdr:sp>
      <xdr:sp macro="" textlink="">
        <xdr:nvSpPr>
          <xdr:cNvPr id="32" name="TextShape 1"/>
          <xdr:cNvSpPr txBox="1"/>
        </xdr:nvSpPr>
        <xdr:spPr>
          <a:xfrm>
            <a:off x="2161185" y="705715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  <xdr:sp macro="" textlink="">
        <xdr:nvSpPr>
          <xdr:cNvPr id="33" name="TextShape 1"/>
          <xdr:cNvSpPr txBox="1"/>
        </xdr:nvSpPr>
        <xdr:spPr>
          <a:xfrm>
            <a:off x="2858400" y="656398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Dadant</a:t>
            </a:r>
          </a:p>
        </xdr:txBody>
      </xdr:sp>
      <xdr:sp macro="" textlink="">
        <xdr:nvSpPr>
          <xdr:cNvPr id="34" name="TextShape 1"/>
          <xdr:cNvSpPr txBox="1"/>
        </xdr:nvSpPr>
        <xdr:spPr>
          <a:xfrm>
            <a:off x="3347580" y="642345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 </a:t>
            </a:r>
          </a:p>
        </xdr:txBody>
      </xdr:sp>
      <xdr:sp macro="" textlink="">
        <xdr:nvSpPr>
          <xdr:cNvPr id="35" name="TextShape 1"/>
          <xdr:cNvSpPr txBox="1"/>
        </xdr:nvSpPr>
        <xdr:spPr>
          <a:xfrm>
            <a:off x="3941550" y="642381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</xdr:grpSp>
    <xdr:clientData/>
  </xdr:twoCellAnchor>
  <xdr:twoCellAnchor editAs="absolute">
    <xdr:from>
      <xdr:col>7</xdr:col>
      <xdr:colOff>42960</xdr:colOff>
      <xdr:row>14</xdr:row>
      <xdr:rowOff>11115</xdr:rowOff>
    </xdr:from>
    <xdr:to>
      <xdr:col>8</xdr:col>
      <xdr:colOff>273000</xdr:colOff>
      <xdr:row>17</xdr:row>
      <xdr:rowOff>93840</xdr:rowOff>
    </xdr:to>
    <xdr:sp macro="" textlink="">
      <xdr:nvSpPr>
        <xdr:cNvPr id="23" name="TextShape 1"/>
        <xdr:cNvSpPr txBox="1"/>
      </xdr:nvSpPr>
      <xdr:spPr>
        <a:xfrm>
          <a:off x="6329460" y="3087690"/>
          <a:ext cx="915840" cy="568500"/>
        </a:xfrm>
        <a:prstGeom prst="rect">
          <a:avLst/>
        </a:prstGeom>
        <a:solidFill>
          <a:srgbClr val="FFFFFE">
            <a:alpha val="70000"/>
          </a:srgbClr>
        </a:solidFill>
        <a:ln w="28575">
          <a:solidFill>
            <a:srgbClr val="008000"/>
          </a:solidFill>
          <a:round/>
        </a:ln>
      </xdr:spPr>
      <xdr:txBody>
        <a:bodyPr lIns="72000" tIns="72000" rIns="72000" bIns="72000"/>
        <a:lstStyle/>
        <a:p>
          <a:pPr algn="ctr"/>
          <a:r>
            <a:rPr lang="de-AT" sz="900" b="0" strike="noStrike" spc="-1">
              <a:latin typeface="Arial"/>
            </a:rPr>
            <a:t>12 Tage Behandlungs-dauer</a:t>
          </a:r>
          <a:endParaRPr lang="de-AT" sz="900" b="0" strike="noStrike" spc="-1">
            <a:latin typeface="Times New Roman"/>
          </a:endParaRPr>
        </a:p>
      </xdr:txBody>
    </xdr:sp>
    <xdr:clientData/>
  </xdr:twoCellAnchor>
  <xdr:twoCellAnchor>
    <xdr:from>
      <xdr:col>13</xdr:col>
      <xdr:colOff>161925</xdr:colOff>
      <xdr:row>8</xdr:row>
      <xdr:rowOff>38100</xdr:rowOff>
    </xdr:from>
    <xdr:to>
      <xdr:col>19</xdr:col>
      <xdr:colOff>628650</xdr:colOff>
      <xdr:row>32</xdr:row>
      <xdr:rowOff>71439</xdr:rowOff>
    </xdr:to>
    <xdr:graphicFrame macro="">
      <xdr:nvGraphicFramePr>
        <xdr:cNvPr id="36" name="Diagram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387555</xdr:colOff>
      <xdr:row>16</xdr:row>
      <xdr:rowOff>95250</xdr:rowOff>
    </xdr:from>
    <xdr:to>
      <xdr:col>19</xdr:col>
      <xdr:colOff>381000</xdr:colOff>
      <xdr:row>26</xdr:row>
      <xdr:rowOff>38101</xdr:rowOff>
    </xdr:to>
    <xdr:grpSp>
      <xdr:nvGrpSpPr>
        <xdr:cNvPr id="37" name="Gruppieren 36"/>
        <xdr:cNvGrpSpPr/>
      </xdr:nvGrpSpPr>
      <xdr:grpSpPr>
        <a:xfrm>
          <a:off x="11541330" y="3495675"/>
          <a:ext cx="3870120" cy="1562101"/>
          <a:chOff x="1006680" y="6423450"/>
          <a:chExt cx="3708510" cy="1677495"/>
        </a:xfrm>
      </xdr:grpSpPr>
      <xdr:sp macro="" textlink="">
        <xdr:nvSpPr>
          <xdr:cNvPr id="38" name="TextShape 1"/>
          <xdr:cNvSpPr txBox="1"/>
        </xdr:nvSpPr>
        <xdr:spPr>
          <a:xfrm>
            <a:off x="1006680" y="7761255"/>
            <a:ext cx="8128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6-9 Waben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Ableger</a:t>
            </a:r>
          </a:p>
        </xdr:txBody>
      </xdr:sp>
      <xdr:sp macro="" textlink="">
        <xdr:nvSpPr>
          <xdr:cNvPr id="39" name="TextShape 1"/>
          <xdr:cNvSpPr txBox="1"/>
        </xdr:nvSpPr>
        <xdr:spPr>
          <a:xfrm>
            <a:off x="1886280" y="7228575"/>
            <a:ext cx="691215" cy="33933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</a:t>
            </a:r>
          </a:p>
        </xdr:txBody>
      </xdr:sp>
      <xdr:sp macro="" textlink="">
        <xdr:nvSpPr>
          <xdr:cNvPr id="40" name="TextShape 1"/>
          <xdr:cNvSpPr txBox="1"/>
        </xdr:nvSpPr>
        <xdr:spPr>
          <a:xfrm>
            <a:off x="2161185" y="705715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  <xdr:sp macro="" textlink="">
        <xdr:nvSpPr>
          <xdr:cNvPr id="41" name="TextShape 1"/>
          <xdr:cNvSpPr txBox="1"/>
        </xdr:nvSpPr>
        <xdr:spPr>
          <a:xfrm>
            <a:off x="2858400" y="6563985"/>
            <a:ext cx="77328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Dadant</a:t>
            </a:r>
          </a:p>
        </xdr:txBody>
      </xdr:sp>
      <xdr:sp macro="" textlink="">
        <xdr:nvSpPr>
          <xdr:cNvPr id="42" name="TextShape 1"/>
          <xdr:cNvSpPr txBox="1"/>
        </xdr:nvSpPr>
        <xdr:spPr>
          <a:xfrm>
            <a:off x="3347580" y="642345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DNM </a:t>
            </a:r>
          </a:p>
        </xdr:txBody>
      </xdr:sp>
      <xdr:sp macro="" textlink="">
        <xdr:nvSpPr>
          <xdr:cNvPr id="43" name="TextShape 1"/>
          <xdr:cNvSpPr txBox="1"/>
        </xdr:nvSpPr>
        <xdr:spPr>
          <a:xfrm>
            <a:off x="3941550" y="6423810"/>
            <a:ext cx="773640" cy="339690"/>
          </a:xfrm>
          <a:prstGeom prst="rect">
            <a:avLst/>
          </a:prstGeom>
          <a:noFill/>
          <a:ln>
            <a:noFill/>
          </a:ln>
        </xdr:spPr>
        <xdr:txBody>
          <a:bodyPr lIns="0" tIns="0" rIns="0" bIns="0"/>
          <a:lstStyle/>
          <a:p>
            <a:pPr algn="ctr"/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zweizargig</a:t>
            </a:r>
            <a:r>
              <a:rPr sz="900">
                <a:latin typeface="Arial" panose="020B0604020202020204" pitchFamily="34" charset="0"/>
                <a:cs typeface="Arial" panose="020B0604020202020204" pitchFamily="34" charset="0"/>
              </a:rPr>
              <a:t/>
            </a:r>
            <a:br>
              <a:rPr sz="9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AT" sz="900" b="0" strike="noStrike" spc="-1">
                <a:latin typeface="Arial" panose="020B0604020202020204" pitchFamily="34" charset="0"/>
                <a:cs typeface="Arial" panose="020B0604020202020204" pitchFamily="34" charset="0"/>
              </a:rPr>
              <a:t>Zander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733425</xdr:colOff>
      <xdr:row>0</xdr:row>
      <xdr:rowOff>0</xdr:rowOff>
    </xdr:from>
    <xdr:to>
      <xdr:col>22</xdr:col>
      <xdr:colOff>219865</xdr:colOff>
      <xdr:row>26</xdr:row>
      <xdr:rowOff>153009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0"/>
          <a:ext cx="5658640" cy="4363059"/>
        </a:xfrm>
        <a:prstGeom prst="rect">
          <a:avLst/>
        </a:prstGeom>
      </xdr:spPr>
    </xdr:pic>
    <xdr:clientData/>
  </xdr:twoCellAnchor>
  <xdr:twoCellAnchor editAs="oneCell">
    <xdr:from>
      <xdr:col>7</xdr:col>
      <xdr:colOff>292875</xdr:colOff>
      <xdr:row>0</xdr:row>
      <xdr:rowOff>0</xdr:rowOff>
    </xdr:from>
    <xdr:to>
      <xdr:col>14</xdr:col>
      <xdr:colOff>684208</xdr:colOff>
      <xdr:row>26</xdr:row>
      <xdr:rowOff>153009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550" y="0"/>
          <a:ext cx="5792008" cy="4363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267491</xdr:colOff>
      <xdr:row>26</xdr:row>
      <xdr:rowOff>143483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68166" cy="4353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818700</xdr:colOff>
      <xdr:row>0</xdr:row>
      <xdr:rowOff>0</xdr:rowOff>
    </xdr:from>
    <xdr:to>
      <xdr:col>6</xdr:col>
      <xdr:colOff>333720</xdr:colOff>
      <xdr:row>0</xdr:row>
      <xdr:rowOff>1100160</xdr:rowOff>
    </xdr:to>
    <xdr:pic>
      <xdr:nvPicPr>
        <xdr:cNvPr id="26" name="Bild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57400" y="0"/>
          <a:ext cx="2063880" cy="1100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e.wikipedia.org/wiki/R&#228;hmchen" TargetMode="External"/><Relationship Id="rId2" Type="http://schemas.openxmlformats.org/officeDocument/2006/relationships/hyperlink" Target="https://de.wikipedia.org/wiki/R&#228;hmchen" TargetMode="External"/><Relationship Id="rId1" Type="http://schemas.openxmlformats.org/officeDocument/2006/relationships/hyperlink" Target="https://de.wikipedia.org/wiki/R&#228;hmchen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"/>
  <sheetViews>
    <sheetView tabSelected="1" zoomScaleNormal="100" workbookViewId="0"/>
  </sheetViews>
  <sheetFormatPr baseColWidth="10" defaultColWidth="9.140625" defaultRowHeight="12.75"/>
  <cols>
    <col min="1" max="1" width="32.42578125" style="2" customWidth="1"/>
    <col min="2" max="4" width="10.28515625" style="3" customWidth="1"/>
    <col min="5" max="5" width="10.42578125" style="3" customWidth="1"/>
    <col min="6" max="8" width="10.28515625" style="3" customWidth="1"/>
    <col min="9" max="10" width="10.140625" style="3" customWidth="1"/>
    <col min="11" max="11" width="12" style="3" customWidth="1"/>
    <col min="12" max="12" width="10.140625" style="4" customWidth="1"/>
    <col min="13" max="13" width="7.7109375" style="4" customWidth="1"/>
    <col min="14" max="15" width="6.28515625" style="3" customWidth="1"/>
    <col min="16" max="16" width="12" style="3" customWidth="1"/>
    <col min="17" max="18" width="13.5703125" style="3" customWidth="1"/>
    <col min="19" max="1021" width="19" style="2" customWidth="1"/>
    <col min="1022" max="1026" width="19" customWidth="1"/>
  </cols>
  <sheetData>
    <row r="1" spans="1:1025" s="8" customFormat="1" ht="76.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6" t="s">
        <v>118</v>
      </c>
      <c r="L1" s="7" t="s">
        <v>10</v>
      </c>
      <c r="M1" s="7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AMH1" s="9"/>
      <c r="AMI1" s="9"/>
      <c r="AMJ1" s="9"/>
      <c r="AMK1" s="9"/>
    </row>
    <row r="2" spans="1:1025">
      <c r="A2" s="10" t="s">
        <v>116</v>
      </c>
      <c r="B2" s="11">
        <v>420</v>
      </c>
      <c r="C2" s="11">
        <v>220</v>
      </c>
      <c r="D2" s="3">
        <v>35</v>
      </c>
      <c r="E2" s="3">
        <v>8</v>
      </c>
      <c r="F2" s="3">
        <v>6</v>
      </c>
      <c r="G2" s="3">
        <v>8</v>
      </c>
      <c r="H2" s="3">
        <v>8</v>
      </c>
      <c r="I2" s="4">
        <f t="shared" ref="I2:I7" si="0">((B2+G2+G2)*(C2+H2)*(F2*D2+E2))/1000000</f>
        <v>21.670943999999999</v>
      </c>
      <c r="J2" s="4">
        <f t="shared" ref="J2:K7" si="1">((B2+G2+G2)*(60)*(F2*D2+E2))/1000000</f>
        <v>5.7028800000000004</v>
      </c>
      <c r="K2" s="4">
        <f>((B2+G2+G2)*(70)*(F2*D2+D2))/1000000</f>
        <v>7.4774000000000003</v>
      </c>
      <c r="L2" s="4">
        <f>I2+J2+K2</f>
        <v>34.851224000000002</v>
      </c>
      <c r="M2" s="12">
        <v>12</v>
      </c>
      <c r="N2" s="13">
        <v>15</v>
      </c>
      <c r="O2" s="13">
        <v>180</v>
      </c>
      <c r="P2" s="14">
        <f t="shared" ref="P2:P7" si="2">O2/N2</f>
        <v>12</v>
      </c>
      <c r="Q2" s="15">
        <f t="shared" ref="Q2:Q7" si="3">O2/L2</f>
        <v>5.1648114281438149</v>
      </c>
      <c r="R2" s="16">
        <f t="shared" ref="R2:R7" si="4">N2/L2</f>
        <v>0.43040095234531789</v>
      </c>
    </row>
    <row r="3" spans="1:1025">
      <c r="A3" s="10" t="s">
        <v>17</v>
      </c>
      <c r="B3" s="11">
        <v>370</v>
      </c>
      <c r="C3" s="11">
        <v>223</v>
      </c>
      <c r="D3" s="3">
        <v>35</v>
      </c>
      <c r="E3" s="3">
        <v>8</v>
      </c>
      <c r="F3" s="3">
        <v>10</v>
      </c>
      <c r="G3" s="3">
        <v>8</v>
      </c>
      <c r="H3" s="3">
        <v>8</v>
      </c>
      <c r="I3" s="4">
        <f t="shared" si="0"/>
        <v>31.921427999999999</v>
      </c>
      <c r="J3" s="4">
        <f t="shared" si="1"/>
        <v>8.2912800000000004</v>
      </c>
      <c r="K3" s="4">
        <f t="shared" ref="K3:K7" si="5">((B3+G3+G3)*(70)*(F3*D3+D3))/1000000</f>
        <v>10.402699999999999</v>
      </c>
      <c r="L3" s="4">
        <f t="shared" ref="L3:L7" si="6">I3+J3+K3</f>
        <v>50.615408000000002</v>
      </c>
      <c r="M3" s="12">
        <v>18</v>
      </c>
      <c r="N3" s="13">
        <v>20</v>
      </c>
      <c r="O3" s="13">
        <v>240</v>
      </c>
      <c r="P3" s="14">
        <f t="shared" si="2"/>
        <v>12</v>
      </c>
      <c r="Q3" s="15">
        <f t="shared" si="3"/>
        <v>4.7416391467199075</v>
      </c>
      <c r="R3" s="16">
        <f t="shared" si="4"/>
        <v>0.39513659555999231</v>
      </c>
    </row>
    <row r="4" spans="1:1025">
      <c r="A4" s="10" t="s">
        <v>18</v>
      </c>
      <c r="B4" s="11">
        <v>420</v>
      </c>
      <c r="C4" s="11">
        <v>220</v>
      </c>
      <c r="D4" s="3">
        <v>35</v>
      </c>
      <c r="E4" s="3">
        <v>8</v>
      </c>
      <c r="F4" s="3">
        <v>10</v>
      </c>
      <c r="G4" s="3">
        <v>8</v>
      </c>
      <c r="H4" s="3">
        <v>8</v>
      </c>
      <c r="I4" s="4">
        <f t="shared" si="0"/>
        <v>35.588064000000003</v>
      </c>
      <c r="J4" s="4">
        <f t="shared" si="1"/>
        <v>9.3652800000000003</v>
      </c>
      <c r="K4" s="4">
        <f t="shared" si="5"/>
        <v>11.7502</v>
      </c>
      <c r="L4" s="4">
        <f t="shared" si="6"/>
        <v>56.703544000000001</v>
      </c>
      <c r="M4" s="12">
        <v>18</v>
      </c>
      <c r="N4" s="13">
        <v>20</v>
      </c>
      <c r="O4" s="13">
        <v>240</v>
      </c>
      <c r="P4" s="14">
        <f t="shared" si="2"/>
        <v>12</v>
      </c>
      <c r="Q4" s="15">
        <f t="shared" si="3"/>
        <v>4.2325396804122155</v>
      </c>
      <c r="R4" s="16">
        <f t="shared" si="4"/>
        <v>0.35271164003435129</v>
      </c>
    </row>
    <row r="5" spans="1:1025">
      <c r="A5" s="10" t="s">
        <v>19</v>
      </c>
      <c r="B5" s="11">
        <v>435</v>
      </c>
      <c r="C5" s="11">
        <v>300</v>
      </c>
      <c r="D5" s="3">
        <v>35</v>
      </c>
      <c r="E5" s="3">
        <v>8</v>
      </c>
      <c r="F5" s="3">
        <v>10</v>
      </c>
      <c r="G5" s="3">
        <v>8</v>
      </c>
      <c r="H5" s="3">
        <v>8</v>
      </c>
      <c r="I5" s="4">
        <f t="shared" si="0"/>
        <v>49.729064000000001</v>
      </c>
      <c r="J5" s="4">
        <f t="shared" si="1"/>
        <v>9.6874800000000008</v>
      </c>
      <c r="K5" s="4">
        <f t="shared" si="5"/>
        <v>12.154450000000001</v>
      </c>
      <c r="L5" s="4">
        <f t="shared" si="6"/>
        <v>71.570993999999999</v>
      </c>
      <c r="M5" s="12">
        <v>25</v>
      </c>
      <c r="N5" s="13">
        <v>25</v>
      </c>
      <c r="O5" s="13">
        <v>300</v>
      </c>
      <c r="P5" s="14">
        <f t="shared" si="2"/>
        <v>12</v>
      </c>
      <c r="Q5" s="15">
        <f t="shared" si="3"/>
        <v>4.1916422175162191</v>
      </c>
      <c r="R5" s="16">
        <f t="shared" si="4"/>
        <v>0.34930351812635158</v>
      </c>
    </row>
    <row r="6" spans="1:1025">
      <c r="A6" s="2" t="s">
        <v>20</v>
      </c>
      <c r="B6" s="3">
        <f>B3</f>
        <v>370</v>
      </c>
      <c r="C6" s="3">
        <f>2*(C3+H3)</f>
        <v>462</v>
      </c>
      <c r="D6" s="3">
        <v>35</v>
      </c>
      <c r="E6" s="3">
        <v>8</v>
      </c>
      <c r="F6" s="3">
        <v>10</v>
      </c>
      <c r="G6" s="3">
        <v>8</v>
      </c>
      <c r="H6" s="3">
        <v>8</v>
      </c>
      <c r="I6" s="4">
        <f t="shared" si="0"/>
        <v>64.948359999999994</v>
      </c>
      <c r="J6" s="4">
        <f t="shared" si="1"/>
        <v>8.2912800000000004</v>
      </c>
      <c r="K6" s="4">
        <f t="shared" si="5"/>
        <v>10.402699999999999</v>
      </c>
      <c r="L6" s="4">
        <f t="shared" si="6"/>
        <v>83.64233999999999</v>
      </c>
      <c r="M6" s="12">
        <v>25</v>
      </c>
      <c r="N6" s="13">
        <v>25</v>
      </c>
      <c r="O6" s="13">
        <v>300</v>
      </c>
      <c r="P6" s="14">
        <f t="shared" si="2"/>
        <v>12</v>
      </c>
      <c r="Q6" s="15">
        <f t="shared" si="3"/>
        <v>3.586700228616273</v>
      </c>
      <c r="R6" s="16">
        <f t="shared" si="4"/>
        <v>0.29889168571802277</v>
      </c>
    </row>
    <row r="7" spans="1:1025">
      <c r="A7" s="2" t="s">
        <v>21</v>
      </c>
      <c r="B7" s="3">
        <f>B4</f>
        <v>420</v>
      </c>
      <c r="C7" s="3">
        <f>2*(C4+H4)</f>
        <v>456</v>
      </c>
      <c r="D7" s="3">
        <v>35</v>
      </c>
      <c r="E7" s="3">
        <v>8</v>
      </c>
      <c r="F7" s="3">
        <v>10</v>
      </c>
      <c r="G7" s="3">
        <v>8</v>
      </c>
      <c r="H7" s="3">
        <v>8</v>
      </c>
      <c r="I7" s="4">
        <f t="shared" si="0"/>
        <v>72.424831999999995</v>
      </c>
      <c r="J7" s="4">
        <f t="shared" si="1"/>
        <v>9.3652800000000003</v>
      </c>
      <c r="K7" s="4">
        <f t="shared" si="5"/>
        <v>11.7502</v>
      </c>
      <c r="L7" s="4">
        <f t="shared" si="6"/>
        <v>93.540312</v>
      </c>
      <c r="M7" s="12">
        <v>25</v>
      </c>
      <c r="N7" s="13">
        <v>25</v>
      </c>
      <c r="O7" s="13">
        <v>300</v>
      </c>
      <c r="P7" s="14">
        <f t="shared" si="2"/>
        <v>12</v>
      </c>
      <c r="Q7" s="15">
        <f t="shared" si="3"/>
        <v>3.2071733949315884</v>
      </c>
      <c r="R7" s="16">
        <f t="shared" si="4"/>
        <v>0.26726444957763235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44" sqref="I44"/>
    </sheetView>
  </sheetViews>
  <sheetFormatPr baseColWidth="10" defaultColWidth="9.140625" defaultRowHeight="12.75"/>
  <cols>
    <col min="1" max="1025" width="11.5703125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37"/>
  <sheetViews>
    <sheetView zoomScaleNormal="100" workbookViewId="0">
      <selection activeCell="L37" sqref="L37"/>
    </sheetView>
  </sheetViews>
  <sheetFormatPr baseColWidth="10" defaultColWidth="9.140625" defaultRowHeight="12.75"/>
  <cols>
    <col min="1" max="1" width="44" style="2" customWidth="1"/>
    <col min="2" max="3" width="9.28515625" style="3" customWidth="1"/>
    <col min="4" max="6" width="10.85546875" style="3" customWidth="1"/>
    <col min="7" max="9" width="11.140625" style="3" customWidth="1"/>
    <col min="10" max="11" width="13.42578125" style="3" customWidth="1"/>
    <col min="12" max="12" width="11.28515625" style="4" customWidth="1"/>
    <col min="13" max="13" width="7.42578125" style="4" customWidth="1"/>
    <col min="14" max="14" width="7.42578125" style="3" customWidth="1"/>
    <col min="15" max="15" width="6.28515625" style="3" customWidth="1"/>
    <col min="16" max="16" width="7.7109375" style="4" customWidth="1"/>
    <col min="17" max="17" width="9.85546875" style="3" customWidth="1"/>
    <col min="18" max="18" width="10.140625" style="3" customWidth="1"/>
    <col min="19" max="1023" width="19" style="2" customWidth="1"/>
    <col min="1024" max="1026" width="11.5703125" style="2"/>
  </cols>
  <sheetData>
    <row r="1" spans="1:1026" s="18" customFormat="1" ht="25.5" customHeight="1">
      <c r="A1" s="17"/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23</v>
      </c>
      <c r="N1" s="1"/>
      <c r="O1" s="1"/>
      <c r="P1" s="1"/>
      <c r="Q1" s="1"/>
      <c r="R1" s="1"/>
      <c r="AMJ1" s="2"/>
      <c r="AMK1" s="2"/>
    </row>
    <row r="2" spans="1:1026" s="20" customFormat="1" ht="76.5">
      <c r="A2" s="19" t="s">
        <v>0</v>
      </c>
      <c r="B2" s="19" t="s">
        <v>24</v>
      </c>
      <c r="C2" s="19" t="s">
        <v>25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26</v>
      </c>
      <c r="I2" s="19" t="s">
        <v>8</v>
      </c>
      <c r="J2" s="19" t="s">
        <v>27</v>
      </c>
      <c r="K2" s="6" t="s">
        <v>118</v>
      </c>
      <c r="L2" s="19" t="s">
        <v>28</v>
      </c>
      <c r="M2" s="19" t="s">
        <v>11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AMJ2" s="21"/>
      <c r="AMK2" s="21"/>
    </row>
    <row r="3" spans="1:1026" ht="25.5">
      <c r="A3" s="10" t="s">
        <v>117</v>
      </c>
      <c r="B3" s="11">
        <v>217</v>
      </c>
      <c r="C3" s="11">
        <v>159</v>
      </c>
      <c r="D3" s="3">
        <v>35</v>
      </c>
      <c r="E3" s="3">
        <v>8</v>
      </c>
      <c r="F3" s="3">
        <v>7</v>
      </c>
      <c r="G3" s="3">
        <v>8</v>
      </c>
      <c r="H3" s="3">
        <v>8</v>
      </c>
      <c r="I3" s="4">
        <f>((B3+G3+G3)*(C3+H3)*(F3*D3+E3))/1000000</f>
        <v>9.8444830000000003</v>
      </c>
      <c r="J3" s="4">
        <f>((B3+G3+G3)*(60)*(F3*D3+E3))/1000000</f>
        <v>3.53694</v>
      </c>
      <c r="K3" s="4">
        <f>((B3+G3+G3)*(70)*(F3*D3+D3))/1000000</f>
        <v>4.5667999999999997</v>
      </c>
      <c r="L3" s="4">
        <f>I3+J3+K3</f>
        <v>17.948222999999999</v>
      </c>
      <c r="M3" s="32" t="s">
        <v>120</v>
      </c>
      <c r="N3" s="32" t="s">
        <v>120</v>
      </c>
      <c r="O3" s="32" t="s">
        <v>120</v>
      </c>
      <c r="P3" s="32" t="s">
        <v>120</v>
      </c>
      <c r="Q3" s="32" t="s">
        <v>120</v>
      </c>
      <c r="R3" s="32" t="s">
        <v>120</v>
      </c>
    </row>
    <row r="4" spans="1:1026">
      <c r="A4" s="10" t="s">
        <v>116</v>
      </c>
      <c r="B4" s="11">
        <v>420</v>
      </c>
      <c r="C4" s="11">
        <v>220</v>
      </c>
      <c r="D4" s="3">
        <v>35</v>
      </c>
      <c r="E4" s="3">
        <v>8</v>
      </c>
      <c r="F4" s="3">
        <v>6</v>
      </c>
      <c r="G4" s="3">
        <v>8</v>
      </c>
      <c r="H4" s="3">
        <v>8</v>
      </c>
      <c r="I4" s="4">
        <f t="shared" ref="I4:I35" si="0">((B4+G4+G4)*(C4+H4)*(F4*D4+E4))/1000000</f>
        <v>21.670943999999999</v>
      </c>
      <c r="J4" s="4">
        <f t="shared" ref="J4:J35" si="1">((B4+G4+G4)*(60)*(F4*D4+E4))/1000000</f>
        <v>5.7028800000000004</v>
      </c>
      <c r="K4" s="4">
        <f t="shared" ref="K4:K35" si="2">((B4+G4+G4)*(70)*(F4*D4+D4))/1000000</f>
        <v>7.4774000000000003</v>
      </c>
      <c r="L4" s="4">
        <f>I4+J4+K4</f>
        <v>34.851224000000002</v>
      </c>
      <c r="M4" s="12">
        <v>12</v>
      </c>
      <c r="N4" s="13">
        <v>15</v>
      </c>
      <c r="O4" s="13">
        <v>180</v>
      </c>
      <c r="P4" s="14">
        <f>O4/N4</f>
        <v>12</v>
      </c>
      <c r="Q4" s="15">
        <f>O4/L4</f>
        <v>5.1648114281438149</v>
      </c>
      <c r="R4" s="16">
        <f>N4/L4</f>
        <v>0.43040095234531789</v>
      </c>
      <c r="AMH4"/>
      <c r="AMI4"/>
      <c r="AMJ4"/>
      <c r="AMK4"/>
      <c r="AML4"/>
    </row>
    <row r="5" spans="1:1026">
      <c r="A5" s="10" t="s">
        <v>34</v>
      </c>
      <c r="B5" s="11">
        <v>370</v>
      </c>
      <c r="C5" s="11">
        <v>110</v>
      </c>
      <c r="D5" s="3">
        <v>35</v>
      </c>
      <c r="E5" s="3">
        <v>8</v>
      </c>
      <c r="F5" s="3">
        <v>10</v>
      </c>
      <c r="G5" s="3">
        <v>8</v>
      </c>
      <c r="H5" s="3">
        <v>8</v>
      </c>
      <c r="I5" s="4">
        <f t="shared" si="0"/>
        <v>16.306183999999998</v>
      </c>
      <c r="J5" s="4">
        <f t="shared" si="1"/>
        <v>8.2912800000000004</v>
      </c>
      <c r="K5" s="4">
        <f t="shared" si="2"/>
        <v>10.402699999999999</v>
      </c>
      <c r="L5" s="4">
        <f>I5+J5+K5</f>
        <v>35.000163999999998</v>
      </c>
      <c r="M5" s="22">
        <f>0.23*L5+5.37</f>
        <v>13.42003772</v>
      </c>
      <c r="N5" s="22">
        <f>0.17*L5+10.27</f>
        <v>16.22002788</v>
      </c>
      <c r="O5" s="22">
        <f>2.1*L5+123.26</f>
        <v>196.76034440000001</v>
      </c>
      <c r="P5" s="15">
        <f>O5/N5</f>
        <v>12.130703218002115</v>
      </c>
      <c r="Q5" s="15">
        <f>O5/L5</f>
        <v>5.6216977840446694</v>
      </c>
      <c r="R5" s="16">
        <f>N5/L5</f>
        <v>0.46342719651256492</v>
      </c>
    </row>
    <row r="6" spans="1:1026">
      <c r="A6" s="10" t="s">
        <v>35</v>
      </c>
      <c r="B6" s="11">
        <v>420</v>
      </c>
      <c r="C6" s="11">
        <v>110</v>
      </c>
      <c r="D6" s="3">
        <v>35</v>
      </c>
      <c r="E6" s="3">
        <v>8</v>
      </c>
      <c r="F6" s="3">
        <v>10</v>
      </c>
      <c r="G6" s="3">
        <v>8</v>
      </c>
      <c r="H6" s="3">
        <v>8</v>
      </c>
      <c r="I6" s="4">
        <f t="shared" si="0"/>
        <v>18.418384</v>
      </c>
      <c r="J6" s="4">
        <f t="shared" si="1"/>
        <v>9.3652800000000003</v>
      </c>
      <c r="K6" s="4">
        <f t="shared" si="2"/>
        <v>11.7502</v>
      </c>
      <c r="L6" s="4">
        <f>I6+J6+K6</f>
        <v>39.533864000000001</v>
      </c>
      <c r="M6" s="22">
        <f t="shared" ref="M6:M33" si="3">0.23*L6+5.37</f>
        <v>14.462788720000002</v>
      </c>
      <c r="N6" s="22">
        <f t="shared" ref="N6:N33" si="4">0.17*L6+10.27</f>
        <v>16.990756879999999</v>
      </c>
      <c r="O6" s="22">
        <f t="shared" ref="O6:O33" si="5">2.1*L6+123.26</f>
        <v>206.28111440000001</v>
      </c>
      <c r="P6" s="15">
        <f>O6/N6</f>
        <v>12.14078430154078</v>
      </c>
      <c r="Q6" s="15">
        <f>O6/L6</f>
        <v>5.2178333592689041</v>
      </c>
      <c r="R6" s="16">
        <f>N6/L6</f>
        <v>0.42977728865561937</v>
      </c>
    </row>
    <row r="7" spans="1:1026">
      <c r="A7" s="10" t="s">
        <v>36</v>
      </c>
      <c r="B7" s="11">
        <v>370</v>
      </c>
      <c r="C7" s="11">
        <v>159</v>
      </c>
      <c r="D7" s="3">
        <v>35</v>
      </c>
      <c r="E7" s="3">
        <v>8</v>
      </c>
      <c r="F7" s="3">
        <v>10</v>
      </c>
      <c r="G7" s="3">
        <v>8</v>
      </c>
      <c r="H7" s="3">
        <v>8</v>
      </c>
      <c r="I7" s="4">
        <f t="shared" si="0"/>
        <v>23.077396</v>
      </c>
      <c r="J7" s="4">
        <f t="shared" si="1"/>
        <v>8.2912800000000004</v>
      </c>
      <c r="K7" s="4">
        <f t="shared" si="2"/>
        <v>10.402699999999999</v>
      </c>
      <c r="L7" s="4">
        <f>I7+J7+K7</f>
        <v>41.771376000000004</v>
      </c>
      <c r="M7" s="22">
        <f t="shared" si="3"/>
        <v>14.977416480000002</v>
      </c>
      <c r="N7" s="22">
        <f t="shared" si="4"/>
        <v>17.371133920000002</v>
      </c>
      <c r="O7" s="22">
        <f t="shared" si="5"/>
        <v>210.97988960000004</v>
      </c>
      <c r="P7" s="15">
        <f>O7/N7</f>
        <v>12.145429916759285</v>
      </c>
      <c r="Q7" s="15">
        <f>O7/L7</f>
        <v>5.0508245071936351</v>
      </c>
      <c r="R7" s="16">
        <f>N7/L7</f>
        <v>0.41586214253511783</v>
      </c>
    </row>
    <row r="8" spans="1:1026">
      <c r="A8" s="10" t="s">
        <v>37</v>
      </c>
      <c r="B8" s="11">
        <v>420</v>
      </c>
      <c r="C8" s="11">
        <v>150</v>
      </c>
      <c r="D8" s="3">
        <v>35</v>
      </c>
      <c r="E8" s="3">
        <v>8</v>
      </c>
      <c r="F8" s="3">
        <v>10</v>
      </c>
      <c r="G8" s="3">
        <v>8</v>
      </c>
      <c r="H8" s="3">
        <v>8</v>
      </c>
      <c r="I8" s="4">
        <f t="shared" si="0"/>
        <v>24.661904</v>
      </c>
      <c r="J8" s="4">
        <f t="shared" si="1"/>
        <v>9.3652800000000003</v>
      </c>
      <c r="K8" s="4">
        <f t="shared" si="2"/>
        <v>11.7502</v>
      </c>
      <c r="L8" s="4">
        <f>I8+J8+K8</f>
        <v>45.777383999999998</v>
      </c>
      <c r="M8" s="22">
        <f t="shared" si="3"/>
        <v>15.898798320000001</v>
      </c>
      <c r="N8" s="22">
        <f t="shared" si="4"/>
        <v>18.052155280000001</v>
      </c>
      <c r="O8" s="22">
        <f t="shared" si="5"/>
        <v>219.3925064</v>
      </c>
      <c r="P8" s="15">
        <f>O8/N8</f>
        <v>12.153258322736962</v>
      </c>
      <c r="Q8" s="15">
        <f>O8/L8</f>
        <v>4.7925959770877258</v>
      </c>
      <c r="R8" s="16">
        <f>N8/L8</f>
        <v>0.39434659001047334</v>
      </c>
    </row>
    <row r="9" spans="1:1026">
      <c r="A9" s="10" t="s">
        <v>38</v>
      </c>
      <c r="B9" s="11">
        <v>448</v>
      </c>
      <c r="C9" s="11">
        <v>137</v>
      </c>
      <c r="D9" s="3">
        <v>35</v>
      </c>
      <c r="E9" s="3">
        <v>8</v>
      </c>
      <c r="F9" s="3">
        <v>10</v>
      </c>
      <c r="G9" s="3">
        <v>8</v>
      </c>
      <c r="H9" s="3">
        <v>8</v>
      </c>
      <c r="I9" s="4">
        <f t="shared" si="0"/>
        <v>24.08624</v>
      </c>
      <c r="J9" s="4">
        <f t="shared" si="1"/>
        <v>9.9667200000000005</v>
      </c>
      <c r="K9" s="4">
        <f t="shared" si="2"/>
        <v>12.504799999999999</v>
      </c>
      <c r="L9" s="4">
        <f>I9+J9+K9</f>
        <v>46.557760000000002</v>
      </c>
      <c r="M9" s="22">
        <f t="shared" si="3"/>
        <v>16.078284800000002</v>
      </c>
      <c r="N9" s="22">
        <f t="shared" si="4"/>
        <v>18.1848192</v>
      </c>
      <c r="O9" s="22">
        <f t="shared" si="5"/>
        <v>221.031296</v>
      </c>
      <c r="P9" s="15">
        <f>O9/N9</f>
        <v>12.154715071349184</v>
      </c>
      <c r="Q9" s="15">
        <f>O9/L9</f>
        <v>4.7474641391682075</v>
      </c>
      <c r="R9" s="16">
        <f>N9/L9</f>
        <v>0.39058621376973462</v>
      </c>
    </row>
    <row r="10" spans="1:1026">
      <c r="A10" s="10" t="s">
        <v>40</v>
      </c>
      <c r="B10" s="11">
        <v>420</v>
      </c>
      <c r="C10" s="11">
        <v>159</v>
      </c>
      <c r="D10" s="3">
        <v>35</v>
      </c>
      <c r="E10" s="3">
        <v>8</v>
      </c>
      <c r="F10" s="3">
        <v>10</v>
      </c>
      <c r="G10" s="3">
        <v>8</v>
      </c>
      <c r="H10" s="3">
        <v>8</v>
      </c>
      <c r="I10" s="4">
        <f t="shared" si="0"/>
        <v>26.066696</v>
      </c>
      <c r="J10" s="4">
        <f t="shared" si="1"/>
        <v>9.3652800000000003</v>
      </c>
      <c r="K10" s="4">
        <f t="shared" si="2"/>
        <v>11.7502</v>
      </c>
      <c r="L10" s="4">
        <f>I10+J10+K10</f>
        <v>47.182175999999998</v>
      </c>
      <c r="M10" s="22">
        <f t="shared" si="3"/>
        <v>16.221900479999999</v>
      </c>
      <c r="N10" s="22">
        <f t="shared" si="4"/>
        <v>18.290969920000002</v>
      </c>
      <c r="O10" s="22">
        <f t="shared" si="5"/>
        <v>222.34256959999999</v>
      </c>
      <c r="P10" s="15">
        <f>O10/N10</f>
        <v>12.15586546653727</v>
      </c>
      <c r="Q10" s="15">
        <f>O10/L10</f>
        <v>4.7124272013228046</v>
      </c>
      <c r="R10" s="16">
        <f>N10/L10</f>
        <v>0.38766694270310897</v>
      </c>
    </row>
    <row r="11" spans="1:1026">
      <c r="A11" s="10" t="s">
        <v>39</v>
      </c>
      <c r="B11" s="11">
        <v>448</v>
      </c>
      <c r="C11" s="11">
        <v>141</v>
      </c>
      <c r="D11" s="3">
        <v>35</v>
      </c>
      <c r="E11" s="3">
        <v>8</v>
      </c>
      <c r="F11" s="3">
        <v>10</v>
      </c>
      <c r="G11" s="3">
        <v>8</v>
      </c>
      <c r="H11" s="3">
        <v>8</v>
      </c>
      <c r="I11" s="4">
        <f t="shared" si="0"/>
        <v>24.750688</v>
      </c>
      <c r="J11" s="4">
        <f t="shared" si="1"/>
        <v>9.9667200000000005</v>
      </c>
      <c r="K11" s="4">
        <f t="shared" si="2"/>
        <v>12.504799999999999</v>
      </c>
      <c r="L11" s="4">
        <f>I11+J11+K11</f>
        <v>47.222207999999995</v>
      </c>
      <c r="M11" s="22">
        <f t="shared" si="3"/>
        <v>16.23110784</v>
      </c>
      <c r="N11" s="22">
        <f t="shared" si="4"/>
        <v>18.297775359999999</v>
      </c>
      <c r="O11" s="22">
        <f t="shared" si="5"/>
        <v>222.42663679999998</v>
      </c>
      <c r="P11" s="15">
        <f>O11/N11</f>
        <v>12.155938764350422</v>
      </c>
      <c r="Q11" s="15">
        <f>O11/L11</f>
        <v>4.7102125508404864</v>
      </c>
      <c r="R11" s="16">
        <f>N11/L11</f>
        <v>0.38748241844176368</v>
      </c>
    </row>
    <row r="12" spans="1:1026">
      <c r="A12" s="10" t="s">
        <v>41</v>
      </c>
      <c r="B12" s="11">
        <v>435</v>
      </c>
      <c r="C12" s="11">
        <v>159</v>
      </c>
      <c r="D12" s="3">
        <v>35</v>
      </c>
      <c r="E12" s="3">
        <v>8</v>
      </c>
      <c r="F12" s="3">
        <v>10</v>
      </c>
      <c r="G12" s="3">
        <v>8</v>
      </c>
      <c r="H12" s="3">
        <v>8</v>
      </c>
      <c r="I12" s="4">
        <f t="shared" si="0"/>
        <v>26.963486</v>
      </c>
      <c r="J12" s="4">
        <f t="shared" si="1"/>
        <v>9.6874800000000008</v>
      </c>
      <c r="K12" s="4">
        <f t="shared" si="2"/>
        <v>12.154450000000001</v>
      </c>
      <c r="L12" s="4">
        <f>I12+J12+K12</f>
        <v>48.805415999999994</v>
      </c>
      <c r="M12" s="22">
        <f t="shared" si="3"/>
        <v>16.595245679999998</v>
      </c>
      <c r="N12" s="22">
        <f t="shared" si="4"/>
        <v>18.566920719999999</v>
      </c>
      <c r="O12" s="22">
        <f t="shared" si="5"/>
        <v>225.75137359999999</v>
      </c>
      <c r="P12" s="15">
        <f>O12/N12</f>
        <v>12.158794503647776</v>
      </c>
      <c r="Q12" s="15">
        <f>O12/L12</f>
        <v>4.6255393786624017</v>
      </c>
      <c r="R12" s="16">
        <f>N12/L12</f>
        <v>0.38042746567307206</v>
      </c>
    </row>
    <row r="13" spans="1:1026">
      <c r="A13" s="10" t="s">
        <v>42</v>
      </c>
      <c r="B13" s="11">
        <v>448</v>
      </c>
      <c r="C13" s="11">
        <v>159</v>
      </c>
      <c r="D13" s="3">
        <v>35</v>
      </c>
      <c r="E13" s="3">
        <v>8</v>
      </c>
      <c r="F13" s="3">
        <v>10</v>
      </c>
      <c r="G13" s="3">
        <v>8</v>
      </c>
      <c r="H13" s="3">
        <v>8</v>
      </c>
      <c r="I13" s="4">
        <f t="shared" si="0"/>
        <v>27.740704000000001</v>
      </c>
      <c r="J13" s="4">
        <f t="shared" si="1"/>
        <v>9.9667200000000005</v>
      </c>
      <c r="K13" s="4">
        <f t="shared" si="2"/>
        <v>12.504799999999999</v>
      </c>
      <c r="L13" s="4">
        <f>I13+J13+K13</f>
        <v>50.212224000000006</v>
      </c>
      <c r="M13" s="22">
        <f t="shared" si="3"/>
        <v>16.918811520000002</v>
      </c>
      <c r="N13" s="22">
        <f t="shared" si="4"/>
        <v>18.806078079999999</v>
      </c>
      <c r="O13" s="22">
        <f t="shared" si="5"/>
        <v>228.70567040000003</v>
      </c>
      <c r="P13" s="15">
        <f>O13/N13</f>
        <v>12.16126347168713</v>
      </c>
      <c r="Q13" s="15">
        <f>O13/L13</f>
        <v>4.5547807322774627</v>
      </c>
      <c r="R13" s="16">
        <f>N13/L13</f>
        <v>0.37453186857447296</v>
      </c>
    </row>
    <row r="14" spans="1:1026">
      <c r="A14" s="10" t="s">
        <v>17</v>
      </c>
      <c r="B14" s="11">
        <v>370</v>
      </c>
      <c r="C14" s="11">
        <v>223</v>
      </c>
      <c r="D14" s="3">
        <v>35</v>
      </c>
      <c r="E14" s="3">
        <v>8</v>
      </c>
      <c r="F14" s="3">
        <v>10</v>
      </c>
      <c r="G14" s="3">
        <v>8</v>
      </c>
      <c r="H14" s="3">
        <v>8</v>
      </c>
      <c r="I14" s="4">
        <f t="shared" si="0"/>
        <v>31.921427999999999</v>
      </c>
      <c r="J14" s="4">
        <f t="shared" si="1"/>
        <v>8.2912800000000004</v>
      </c>
      <c r="K14" s="4">
        <f t="shared" si="2"/>
        <v>10.402699999999999</v>
      </c>
      <c r="L14" s="4">
        <f>I14+J14+K14</f>
        <v>50.615408000000002</v>
      </c>
      <c r="M14" s="12">
        <v>18</v>
      </c>
      <c r="N14" s="13">
        <v>20</v>
      </c>
      <c r="O14" s="12">
        <v>240</v>
      </c>
      <c r="P14" s="15">
        <f>O14/N14</f>
        <v>12</v>
      </c>
      <c r="Q14" s="15">
        <f>O14/L14</f>
        <v>4.7416391467199075</v>
      </c>
      <c r="R14" s="16">
        <f>N14/L14</f>
        <v>0.39513659555999231</v>
      </c>
    </row>
    <row r="15" spans="1:1026">
      <c r="A15" s="10" t="s">
        <v>45</v>
      </c>
      <c r="B15" s="11">
        <v>250</v>
      </c>
      <c r="C15" s="11">
        <v>420</v>
      </c>
      <c r="D15" s="3">
        <v>35</v>
      </c>
      <c r="E15" s="3">
        <v>8</v>
      </c>
      <c r="F15" s="3">
        <v>10</v>
      </c>
      <c r="G15" s="3">
        <v>8</v>
      </c>
      <c r="H15" s="3">
        <v>8</v>
      </c>
      <c r="I15" s="4">
        <f t="shared" si="0"/>
        <v>40.757584000000001</v>
      </c>
      <c r="J15" s="4">
        <f t="shared" si="1"/>
        <v>5.7136800000000001</v>
      </c>
      <c r="K15" s="4">
        <f t="shared" si="2"/>
        <v>7.1687000000000003</v>
      </c>
      <c r="L15" s="4">
        <f>I15+J15+K15</f>
        <v>53.639964000000006</v>
      </c>
      <c r="M15" s="22">
        <f t="shared" si="3"/>
        <v>17.707191720000001</v>
      </c>
      <c r="N15" s="22">
        <f t="shared" si="4"/>
        <v>19.388793880000001</v>
      </c>
      <c r="O15" s="22">
        <f t="shared" si="5"/>
        <v>235.90392440000002</v>
      </c>
      <c r="P15" s="15">
        <f>O15/N15</f>
        <v>12.167024202745303</v>
      </c>
      <c r="Q15" s="15">
        <f>O15/L15</f>
        <v>4.397913548189555</v>
      </c>
      <c r="R15" s="16">
        <f>N15/L15</f>
        <v>0.36146172432181345</v>
      </c>
    </row>
    <row r="16" spans="1:1026">
      <c r="A16" s="10" t="s">
        <v>43</v>
      </c>
      <c r="B16" s="11">
        <v>448</v>
      </c>
      <c r="C16" s="11">
        <v>185</v>
      </c>
      <c r="D16" s="3">
        <v>35</v>
      </c>
      <c r="E16" s="3">
        <v>8</v>
      </c>
      <c r="F16" s="3">
        <v>10</v>
      </c>
      <c r="G16" s="3">
        <v>8</v>
      </c>
      <c r="H16" s="3">
        <v>8</v>
      </c>
      <c r="I16" s="4">
        <f t="shared" si="0"/>
        <v>32.059615999999998</v>
      </c>
      <c r="J16" s="4">
        <f t="shared" si="1"/>
        <v>9.9667200000000005</v>
      </c>
      <c r="K16" s="4">
        <f t="shared" si="2"/>
        <v>12.504799999999999</v>
      </c>
      <c r="L16" s="4">
        <f>I16+J16+K16</f>
        <v>54.531136000000004</v>
      </c>
      <c r="M16" s="22">
        <f t="shared" si="3"/>
        <v>17.912161280000003</v>
      </c>
      <c r="N16" s="22">
        <f t="shared" si="4"/>
        <v>19.540293120000001</v>
      </c>
      <c r="O16" s="22">
        <f t="shared" si="5"/>
        <v>237.77538560000002</v>
      </c>
      <c r="P16" s="15">
        <f>O16/N16</f>
        <v>12.168465648891965</v>
      </c>
      <c r="Q16" s="15">
        <f>O16/L16</f>
        <v>4.3603600262426223</v>
      </c>
      <c r="R16" s="16">
        <f>N16/L16</f>
        <v>0.3583327719415198</v>
      </c>
    </row>
    <row r="17" spans="1:18">
      <c r="A17" s="10" t="s">
        <v>44</v>
      </c>
      <c r="B17" s="11">
        <v>370</v>
      </c>
      <c r="C17" s="11">
        <v>260</v>
      </c>
      <c r="D17" s="3">
        <v>35</v>
      </c>
      <c r="E17" s="3">
        <v>8</v>
      </c>
      <c r="F17" s="3">
        <v>10</v>
      </c>
      <c r="G17" s="3">
        <v>8</v>
      </c>
      <c r="H17" s="3">
        <v>8</v>
      </c>
      <c r="I17" s="4">
        <f t="shared" si="0"/>
        <v>37.034384000000003</v>
      </c>
      <c r="J17" s="4">
        <f t="shared" si="1"/>
        <v>8.2912800000000004</v>
      </c>
      <c r="K17" s="4">
        <f t="shared" si="2"/>
        <v>10.402699999999999</v>
      </c>
      <c r="L17" s="4">
        <f>I17+J17+K17</f>
        <v>55.728363999999999</v>
      </c>
      <c r="M17" s="22">
        <f t="shared" si="3"/>
        <v>18.187523720000002</v>
      </c>
      <c r="N17" s="22">
        <f t="shared" si="4"/>
        <v>19.743821879999999</v>
      </c>
      <c r="O17" s="22">
        <f t="shared" si="5"/>
        <v>240.28956440000002</v>
      </c>
      <c r="P17" s="15">
        <f>O17/N17</f>
        <v>12.170367310870413</v>
      </c>
      <c r="Q17" s="15">
        <f>O17/L17</f>
        <v>4.311800080834959</v>
      </c>
      <c r="R17" s="16">
        <f>N17/L17</f>
        <v>0.35428676643010726</v>
      </c>
    </row>
    <row r="18" spans="1:18">
      <c r="A18" s="10" t="s">
        <v>18</v>
      </c>
      <c r="B18" s="11">
        <v>420</v>
      </c>
      <c r="C18" s="11">
        <v>220</v>
      </c>
      <c r="D18" s="3">
        <v>35</v>
      </c>
      <c r="E18" s="3">
        <v>8</v>
      </c>
      <c r="F18" s="3">
        <v>10</v>
      </c>
      <c r="G18" s="3">
        <v>8</v>
      </c>
      <c r="H18" s="3">
        <v>8</v>
      </c>
      <c r="I18" s="4">
        <f t="shared" si="0"/>
        <v>35.588064000000003</v>
      </c>
      <c r="J18" s="4">
        <f t="shared" si="1"/>
        <v>9.3652800000000003</v>
      </c>
      <c r="K18" s="4">
        <f t="shared" si="2"/>
        <v>11.7502</v>
      </c>
      <c r="L18" s="4">
        <f>I18+J18+K18</f>
        <v>56.703544000000001</v>
      </c>
      <c r="M18" s="12">
        <v>18</v>
      </c>
      <c r="N18" s="13">
        <v>20</v>
      </c>
      <c r="O18" s="12">
        <v>240</v>
      </c>
      <c r="P18" s="15">
        <f>O18/N18</f>
        <v>12</v>
      </c>
      <c r="Q18" s="15">
        <f>O18/L18</f>
        <v>4.2325396804122155</v>
      </c>
      <c r="R18" s="16">
        <f>N18/L18</f>
        <v>0.35271164003435129</v>
      </c>
    </row>
    <row r="19" spans="1:18">
      <c r="A19" s="10" t="s">
        <v>47</v>
      </c>
      <c r="B19" s="11">
        <v>410</v>
      </c>
      <c r="C19" s="11">
        <v>260</v>
      </c>
      <c r="D19" s="3">
        <v>35</v>
      </c>
      <c r="E19" s="3">
        <v>8</v>
      </c>
      <c r="F19" s="3">
        <v>10</v>
      </c>
      <c r="G19" s="3">
        <v>8</v>
      </c>
      <c r="H19" s="3">
        <v>8</v>
      </c>
      <c r="I19" s="4">
        <f t="shared" si="0"/>
        <v>40.872143999999999</v>
      </c>
      <c r="J19" s="4">
        <f t="shared" si="1"/>
        <v>9.1504799999999999</v>
      </c>
      <c r="K19" s="4">
        <f t="shared" si="2"/>
        <v>11.480700000000001</v>
      </c>
      <c r="L19" s="4">
        <f>I19+J19+K19</f>
        <v>61.503323999999999</v>
      </c>
      <c r="M19" s="22">
        <f t="shared" si="3"/>
        <v>19.515764520000001</v>
      </c>
      <c r="N19" s="22">
        <f t="shared" si="4"/>
        <v>20.725565080000003</v>
      </c>
      <c r="O19" s="22">
        <f t="shared" si="5"/>
        <v>252.4169804</v>
      </c>
      <c r="P19" s="15">
        <f>O19/N19</f>
        <v>12.179015598642485</v>
      </c>
      <c r="Q19" s="15">
        <f>O19/L19</f>
        <v>4.1041193220711127</v>
      </c>
      <c r="R19" s="16">
        <f>N19/L19</f>
        <v>0.33698284469958084</v>
      </c>
    </row>
    <row r="20" spans="1:18">
      <c r="A20" s="10" t="s">
        <v>46</v>
      </c>
      <c r="B20" s="11">
        <v>448</v>
      </c>
      <c r="C20" s="11">
        <v>232</v>
      </c>
      <c r="D20" s="3">
        <v>35</v>
      </c>
      <c r="E20" s="3">
        <v>8</v>
      </c>
      <c r="F20" s="3">
        <v>10</v>
      </c>
      <c r="G20" s="3">
        <v>8</v>
      </c>
      <c r="H20" s="3">
        <v>8</v>
      </c>
      <c r="I20" s="4">
        <f t="shared" si="0"/>
        <v>39.866880000000002</v>
      </c>
      <c r="J20" s="4">
        <f t="shared" si="1"/>
        <v>9.9667200000000005</v>
      </c>
      <c r="K20" s="4">
        <f t="shared" si="2"/>
        <v>12.504799999999999</v>
      </c>
      <c r="L20" s="4">
        <f>I20+J20+K20</f>
        <v>62.338400000000007</v>
      </c>
      <c r="M20" s="22">
        <f t="shared" si="3"/>
        <v>19.707832000000003</v>
      </c>
      <c r="N20" s="22">
        <f t="shared" si="4"/>
        <v>20.867528</v>
      </c>
      <c r="O20" s="22">
        <f t="shared" si="5"/>
        <v>254.17064000000005</v>
      </c>
      <c r="P20" s="15">
        <f>O20/N20</f>
        <v>12.180198823741847</v>
      </c>
      <c r="Q20" s="15">
        <f>O20/L20</f>
        <v>4.0772724356095127</v>
      </c>
      <c r="R20" s="16">
        <f>N20/L20</f>
        <v>0.33474596717272176</v>
      </c>
    </row>
    <row r="21" spans="1:18">
      <c r="A21" s="10" t="s">
        <v>48</v>
      </c>
      <c r="B21" s="11">
        <v>426</v>
      </c>
      <c r="C21" s="11">
        <v>255</v>
      </c>
      <c r="D21" s="3">
        <v>35</v>
      </c>
      <c r="E21" s="3">
        <v>8</v>
      </c>
      <c r="F21" s="3">
        <v>10</v>
      </c>
      <c r="G21" s="3">
        <v>8</v>
      </c>
      <c r="H21" s="3">
        <v>8</v>
      </c>
      <c r="I21" s="4">
        <f t="shared" si="0"/>
        <v>41.616067999999999</v>
      </c>
      <c r="J21" s="4">
        <f t="shared" si="1"/>
        <v>9.4941600000000008</v>
      </c>
      <c r="K21" s="4">
        <f t="shared" si="2"/>
        <v>11.911899999999999</v>
      </c>
      <c r="L21" s="4">
        <f>I21+J21+K21</f>
        <v>63.022127999999995</v>
      </c>
      <c r="M21" s="22">
        <f t="shared" si="3"/>
        <v>19.865089439999998</v>
      </c>
      <c r="N21" s="22">
        <f t="shared" si="4"/>
        <v>20.98376176</v>
      </c>
      <c r="O21" s="22">
        <f t="shared" si="5"/>
        <v>255.60646880000002</v>
      </c>
      <c r="P21" s="15">
        <f>O21/N21</f>
        <v>12.181155682354641</v>
      </c>
      <c r="Q21" s="15">
        <f>O21/L21</f>
        <v>4.0558209776731129</v>
      </c>
      <c r="R21" s="16">
        <f>N21/L21</f>
        <v>0.33295863573505485</v>
      </c>
    </row>
    <row r="22" spans="1:18">
      <c r="A22" s="10" t="s">
        <v>51</v>
      </c>
      <c r="B22" s="11">
        <v>285</v>
      </c>
      <c r="C22" s="11">
        <v>448</v>
      </c>
      <c r="D22" s="3">
        <v>35</v>
      </c>
      <c r="E22" s="3">
        <v>8</v>
      </c>
      <c r="F22" s="3">
        <v>10</v>
      </c>
      <c r="G22" s="3">
        <v>8</v>
      </c>
      <c r="H22" s="3">
        <v>8</v>
      </c>
      <c r="I22" s="4">
        <f t="shared" si="0"/>
        <v>49.137647999999999</v>
      </c>
      <c r="J22" s="4">
        <f t="shared" si="1"/>
        <v>6.4654800000000003</v>
      </c>
      <c r="K22" s="4">
        <f t="shared" si="2"/>
        <v>8.1119500000000002</v>
      </c>
      <c r="L22" s="4">
        <f>I22+J22+K22</f>
        <v>63.715077999999998</v>
      </c>
      <c r="M22" s="22">
        <f t="shared" si="3"/>
        <v>20.024467940000001</v>
      </c>
      <c r="N22" s="22">
        <f t="shared" si="4"/>
        <v>21.101563259999999</v>
      </c>
      <c r="O22" s="22">
        <f t="shared" si="5"/>
        <v>257.06166380000002</v>
      </c>
      <c r="P22" s="15">
        <f>O22/N22</f>
        <v>12.182114691345387</v>
      </c>
      <c r="Q22" s="15">
        <f>O22/L22</f>
        <v>4.034549934946325</v>
      </c>
      <c r="R22" s="16">
        <f>N22/L22</f>
        <v>0.33118633645869505</v>
      </c>
    </row>
    <row r="23" spans="1:18">
      <c r="A23" s="10" t="s">
        <v>49</v>
      </c>
      <c r="B23" s="11">
        <v>426</v>
      </c>
      <c r="C23" s="11">
        <v>261</v>
      </c>
      <c r="D23" s="3">
        <v>35</v>
      </c>
      <c r="E23" s="3">
        <v>8</v>
      </c>
      <c r="F23" s="3">
        <v>10</v>
      </c>
      <c r="G23" s="3">
        <v>8</v>
      </c>
      <c r="H23" s="3">
        <v>8</v>
      </c>
      <c r="I23" s="4">
        <f t="shared" si="0"/>
        <v>42.565483999999998</v>
      </c>
      <c r="J23" s="4">
        <f t="shared" si="1"/>
        <v>9.4941600000000008</v>
      </c>
      <c r="K23" s="4">
        <f t="shared" si="2"/>
        <v>11.911899999999999</v>
      </c>
      <c r="L23" s="4">
        <f>I23+J23+K23</f>
        <v>63.971543999999994</v>
      </c>
      <c r="M23" s="22">
        <f t="shared" si="3"/>
        <v>20.08345512</v>
      </c>
      <c r="N23" s="22">
        <f t="shared" si="4"/>
        <v>21.14516248</v>
      </c>
      <c r="O23" s="22">
        <f t="shared" si="5"/>
        <v>257.60024240000001</v>
      </c>
      <c r="P23" s="15">
        <f>O23/N23</f>
        <v>12.182466918551672</v>
      </c>
      <c r="Q23" s="15">
        <f>O23/L23</f>
        <v>4.0267942008715627</v>
      </c>
      <c r="R23" s="16">
        <f>N23/L23</f>
        <v>0.33054013015537037</v>
      </c>
    </row>
    <row r="24" spans="1:18">
      <c r="A24" s="10" t="s">
        <v>53</v>
      </c>
      <c r="B24" s="11">
        <v>285</v>
      </c>
      <c r="C24" s="11">
        <v>458</v>
      </c>
      <c r="D24" s="3">
        <v>35</v>
      </c>
      <c r="E24" s="3">
        <v>8</v>
      </c>
      <c r="F24" s="3">
        <v>10</v>
      </c>
      <c r="G24" s="3">
        <v>8</v>
      </c>
      <c r="H24" s="3">
        <v>8</v>
      </c>
      <c r="I24" s="4">
        <f t="shared" si="0"/>
        <v>50.215228000000003</v>
      </c>
      <c r="J24" s="4">
        <f t="shared" si="1"/>
        <v>6.4654800000000003</v>
      </c>
      <c r="K24" s="4">
        <f t="shared" si="2"/>
        <v>8.1119500000000002</v>
      </c>
      <c r="L24" s="4">
        <f>I24+J24+K24</f>
        <v>64.792658000000003</v>
      </c>
      <c r="M24" s="22">
        <f t="shared" si="3"/>
        <v>20.272311340000002</v>
      </c>
      <c r="N24" s="22">
        <f t="shared" si="4"/>
        <v>21.28475186</v>
      </c>
      <c r="O24" s="22">
        <f t="shared" si="5"/>
        <v>259.32458180000003</v>
      </c>
      <c r="P24" s="15">
        <f>O24/N24</f>
        <v>12.183584920590192</v>
      </c>
      <c r="Q24" s="15">
        <f>O24/L24</f>
        <v>4.0023760377294604</v>
      </c>
      <c r="R24" s="16">
        <f>N24/L24</f>
        <v>0.32850561339835754</v>
      </c>
    </row>
    <row r="25" spans="1:18">
      <c r="A25" s="10" t="s">
        <v>52</v>
      </c>
      <c r="B25" s="11">
        <v>370</v>
      </c>
      <c r="C25" s="11">
        <v>338</v>
      </c>
      <c r="D25" s="3">
        <v>35</v>
      </c>
      <c r="E25" s="3">
        <v>8</v>
      </c>
      <c r="F25" s="3">
        <v>10</v>
      </c>
      <c r="G25" s="3">
        <v>8</v>
      </c>
      <c r="H25" s="3">
        <v>8</v>
      </c>
      <c r="I25" s="4">
        <f t="shared" si="0"/>
        <v>47.813048000000002</v>
      </c>
      <c r="J25" s="4">
        <f t="shared" si="1"/>
        <v>8.2912800000000004</v>
      </c>
      <c r="K25" s="4">
        <f t="shared" si="2"/>
        <v>10.402699999999999</v>
      </c>
      <c r="L25" s="4">
        <f>I25+J25+K25</f>
        <v>66.507028000000005</v>
      </c>
      <c r="M25" s="22">
        <f t="shared" si="3"/>
        <v>20.666616440000002</v>
      </c>
      <c r="N25" s="22">
        <f t="shared" si="4"/>
        <v>21.57619476</v>
      </c>
      <c r="O25" s="22">
        <f t="shared" si="5"/>
        <v>262.92475880000001</v>
      </c>
      <c r="P25" s="15">
        <f>O25/N25</f>
        <v>12.185872519441421</v>
      </c>
      <c r="Q25" s="15">
        <f>O25/L25</f>
        <v>3.9533379660266879</v>
      </c>
      <c r="R25" s="16">
        <f>N25/L25</f>
        <v>0.32441977049402959</v>
      </c>
    </row>
    <row r="26" spans="1:18">
      <c r="A26" s="10" t="s">
        <v>50</v>
      </c>
      <c r="B26" s="11">
        <v>420</v>
      </c>
      <c r="C26" s="11">
        <v>285</v>
      </c>
      <c r="D26" s="3">
        <v>35</v>
      </c>
      <c r="E26" s="3">
        <v>8</v>
      </c>
      <c r="F26" s="3">
        <v>10</v>
      </c>
      <c r="G26" s="3">
        <v>8</v>
      </c>
      <c r="H26" s="3">
        <v>8</v>
      </c>
      <c r="I26" s="4">
        <f t="shared" si="0"/>
        <v>45.733784</v>
      </c>
      <c r="J26" s="4">
        <f t="shared" si="1"/>
        <v>9.3652800000000003</v>
      </c>
      <c r="K26" s="4">
        <f t="shared" si="2"/>
        <v>11.7502</v>
      </c>
      <c r="L26" s="4">
        <f>I26+J26+K26</f>
        <v>66.849264000000005</v>
      </c>
      <c r="M26" s="22">
        <f t="shared" si="3"/>
        <v>20.745330720000002</v>
      </c>
      <c r="N26" s="22">
        <f t="shared" si="4"/>
        <v>21.634374880000003</v>
      </c>
      <c r="O26" s="22">
        <f t="shared" si="5"/>
        <v>263.6434544</v>
      </c>
      <c r="P26" s="15">
        <f>O26/N26</f>
        <v>12.186321807880217</v>
      </c>
      <c r="Q26" s="15">
        <f>O26/L26</f>
        <v>3.9438497692360528</v>
      </c>
      <c r="R26" s="16">
        <f>N26/L26</f>
        <v>0.3236292157233025</v>
      </c>
    </row>
    <row r="27" spans="1:18">
      <c r="A27" s="10" t="s">
        <v>54</v>
      </c>
      <c r="B27" s="11">
        <v>420</v>
      </c>
      <c r="C27" s="11">
        <v>300</v>
      </c>
      <c r="D27" s="3">
        <v>35</v>
      </c>
      <c r="E27" s="3">
        <v>8</v>
      </c>
      <c r="F27" s="3">
        <v>10</v>
      </c>
      <c r="G27" s="3">
        <v>8</v>
      </c>
      <c r="H27" s="3">
        <v>8</v>
      </c>
      <c r="I27" s="4">
        <f t="shared" si="0"/>
        <v>48.075104000000003</v>
      </c>
      <c r="J27" s="4">
        <f t="shared" si="1"/>
        <v>9.3652800000000003</v>
      </c>
      <c r="K27" s="4">
        <f t="shared" si="2"/>
        <v>11.7502</v>
      </c>
      <c r="L27" s="4">
        <f>I27+J27+K27</f>
        <v>69.190584000000001</v>
      </c>
      <c r="M27" s="22">
        <f t="shared" si="3"/>
        <v>21.28383432</v>
      </c>
      <c r="N27" s="22">
        <f t="shared" si="4"/>
        <v>22.03239928</v>
      </c>
      <c r="O27" s="22">
        <f t="shared" si="5"/>
        <v>268.56022640000003</v>
      </c>
      <c r="P27" s="15">
        <f>O27/N27</f>
        <v>12.189331855645275</v>
      </c>
      <c r="Q27" s="15">
        <f>O27/L27</f>
        <v>3.8814562744549175</v>
      </c>
      <c r="R27" s="16">
        <f>N27/L27</f>
        <v>0.31843060148184327</v>
      </c>
    </row>
    <row r="28" spans="1:18">
      <c r="A28" s="10" t="s">
        <v>55</v>
      </c>
      <c r="B28" s="11">
        <v>460</v>
      </c>
      <c r="C28" s="11">
        <v>270</v>
      </c>
      <c r="D28" s="3">
        <v>35</v>
      </c>
      <c r="E28" s="3">
        <v>8</v>
      </c>
      <c r="F28" s="3">
        <v>10</v>
      </c>
      <c r="G28" s="3">
        <v>8</v>
      </c>
      <c r="H28" s="3">
        <v>8</v>
      </c>
      <c r="I28" s="4">
        <f t="shared" si="0"/>
        <v>47.373424</v>
      </c>
      <c r="J28" s="4">
        <f t="shared" si="1"/>
        <v>10.22448</v>
      </c>
      <c r="K28" s="4">
        <f t="shared" si="2"/>
        <v>12.828200000000001</v>
      </c>
      <c r="L28" s="4">
        <f>I28+J28+K28</f>
        <v>70.426103999999995</v>
      </c>
      <c r="M28" s="22">
        <f t="shared" si="3"/>
        <v>21.568003919999999</v>
      </c>
      <c r="N28" s="22">
        <f t="shared" si="4"/>
        <v>22.242437680000002</v>
      </c>
      <c r="O28" s="22">
        <f t="shared" si="5"/>
        <v>271.15481840000001</v>
      </c>
      <c r="P28" s="15">
        <f>O28/N28</f>
        <v>12.190876840977619</v>
      </c>
      <c r="Q28" s="15">
        <f>O28/L28</f>
        <v>3.8502033052971387</v>
      </c>
      <c r="R28" s="16">
        <f>N28/L28</f>
        <v>0.31582660997405171</v>
      </c>
    </row>
    <row r="29" spans="1:18">
      <c r="A29" s="10" t="s">
        <v>56</v>
      </c>
      <c r="B29" s="11">
        <v>448</v>
      </c>
      <c r="C29" s="11">
        <v>285</v>
      </c>
      <c r="D29" s="3">
        <v>35</v>
      </c>
      <c r="E29" s="3">
        <v>8</v>
      </c>
      <c r="F29" s="3">
        <v>10</v>
      </c>
      <c r="G29" s="3">
        <v>8</v>
      </c>
      <c r="H29" s="3">
        <v>8</v>
      </c>
      <c r="I29" s="4">
        <f t="shared" si="0"/>
        <v>48.670816000000002</v>
      </c>
      <c r="J29" s="4">
        <f t="shared" si="1"/>
        <v>9.9667200000000005</v>
      </c>
      <c r="K29" s="4">
        <f t="shared" si="2"/>
        <v>12.504799999999999</v>
      </c>
      <c r="L29" s="4">
        <f>I29+J29+K29</f>
        <v>71.142336</v>
      </c>
      <c r="M29" s="22">
        <f t="shared" si="3"/>
        <v>21.732737280000002</v>
      </c>
      <c r="N29" s="22">
        <f t="shared" si="4"/>
        <v>22.36419712</v>
      </c>
      <c r="O29" s="22">
        <f t="shared" si="5"/>
        <v>272.65890560000003</v>
      </c>
      <c r="P29" s="15">
        <f>O29/N29</f>
        <v>12.191759182634142</v>
      </c>
      <c r="Q29" s="15">
        <f>O29/L29</f>
        <v>3.8325829728166365</v>
      </c>
      <c r="R29" s="16">
        <f>N29/L29</f>
        <v>0.31435848718827564</v>
      </c>
    </row>
    <row r="30" spans="1:18">
      <c r="A30" s="10" t="s">
        <v>57</v>
      </c>
      <c r="B30" s="11">
        <v>448</v>
      </c>
      <c r="C30" s="11">
        <v>285</v>
      </c>
      <c r="D30" s="3">
        <v>35</v>
      </c>
      <c r="E30" s="3">
        <v>8</v>
      </c>
      <c r="F30" s="3">
        <v>10</v>
      </c>
      <c r="G30" s="3">
        <v>8</v>
      </c>
      <c r="H30" s="3">
        <v>8</v>
      </c>
      <c r="I30" s="4">
        <f t="shared" si="0"/>
        <v>48.670816000000002</v>
      </c>
      <c r="J30" s="4">
        <f t="shared" si="1"/>
        <v>9.9667200000000005</v>
      </c>
      <c r="K30" s="4">
        <f t="shared" si="2"/>
        <v>12.504799999999999</v>
      </c>
      <c r="L30" s="4">
        <f>I30+J30+K30</f>
        <v>71.142336</v>
      </c>
      <c r="M30" s="22">
        <f t="shared" si="3"/>
        <v>21.732737280000002</v>
      </c>
      <c r="N30" s="22">
        <f t="shared" si="4"/>
        <v>22.36419712</v>
      </c>
      <c r="O30" s="22">
        <f t="shared" si="5"/>
        <v>272.65890560000003</v>
      </c>
      <c r="P30" s="15">
        <f>O30/N30</f>
        <v>12.191759182634142</v>
      </c>
      <c r="Q30" s="15">
        <f>O30/L30</f>
        <v>3.8325829728166365</v>
      </c>
      <c r="R30" s="16">
        <f>N30/L30</f>
        <v>0.31435848718827564</v>
      </c>
    </row>
    <row r="31" spans="1:18">
      <c r="A31" s="10" t="s">
        <v>19</v>
      </c>
      <c r="B31" s="11">
        <v>435</v>
      </c>
      <c r="C31" s="11">
        <v>300</v>
      </c>
      <c r="D31" s="3">
        <v>35</v>
      </c>
      <c r="E31" s="3">
        <v>8</v>
      </c>
      <c r="F31" s="3">
        <v>10</v>
      </c>
      <c r="G31" s="3">
        <v>8</v>
      </c>
      <c r="H31" s="3">
        <v>8</v>
      </c>
      <c r="I31" s="4">
        <f t="shared" si="0"/>
        <v>49.729064000000001</v>
      </c>
      <c r="J31" s="4">
        <f t="shared" si="1"/>
        <v>9.6874800000000008</v>
      </c>
      <c r="K31" s="4">
        <f t="shared" si="2"/>
        <v>12.154450000000001</v>
      </c>
      <c r="L31" s="4">
        <f>I31+J31+K31</f>
        <v>71.570993999999999</v>
      </c>
      <c r="M31" s="12">
        <v>25</v>
      </c>
      <c r="N31" s="13">
        <v>25</v>
      </c>
      <c r="O31" s="12">
        <v>300</v>
      </c>
      <c r="P31" s="15">
        <f>O31/N31</f>
        <v>12</v>
      </c>
      <c r="Q31" s="15">
        <f>O31/L31</f>
        <v>4.1916422175162191</v>
      </c>
      <c r="R31" s="16">
        <f>N31/L31</f>
        <v>0.34930351812635158</v>
      </c>
    </row>
    <row r="32" spans="1:18">
      <c r="A32" s="10" t="s">
        <v>58</v>
      </c>
      <c r="B32" s="11">
        <v>420</v>
      </c>
      <c r="C32" s="11">
        <v>326</v>
      </c>
      <c r="D32" s="3">
        <v>35</v>
      </c>
      <c r="E32" s="3">
        <v>8</v>
      </c>
      <c r="F32" s="3">
        <v>10</v>
      </c>
      <c r="G32" s="3">
        <v>8</v>
      </c>
      <c r="H32" s="3">
        <v>8</v>
      </c>
      <c r="I32" s="4">
        <f t="shared" si="0"/>
        <v>52.133392000000001</v>
      </c>
      <c r="J32" s="4">
        <f t="shared" si="1"/>
        <v>9.3652800000000003</v>
      </c>
      <c r="K32" s="4">
        <f t="shared" si="2"/>
        <v>11.7502</v>
      </c>
      <c r="L32" s="4">
        <f>I32+J32+K32</f>
        <v>73.248872000000006</v>
      </c>
      <c r="M32" s="22">
        <f t="shared" si="3"/>
        <v>22.217240560000004</v>
      </c>
      <c r="N32" s="22">
        <f t="shared" si="4"/>
        <v>22.722308240000004</v>
      </c>
      <c r="O32" s="22">
        <f t="shared" si="5"/>
        <v>277.08263120000004</v>
      </c>
      <c r="P32" s="15">
        <f>O32/N32</f>
        <v>12.194299464357588</v>
      </c>
      <c r="Q32" s="15">
        <f>O32/L32</f>
        <v>3.7827562887248285</v>
      </c>
      <c r="R32" s="16">
        <f>N32/L32</f>
        <v>0.31020693724812587</v>
      </c>
    </row>
    <row r="33" spans="1:18">
      <c r="A33" s="10" t="s">
        <v>59</v>
      </c>
      <c r="B33" s="11">
        <v>420</v>
      </c>
      <c r="C33" s="11">
        <v>330</v>
      </c>
      <c r="D33" s="3">
        <v>35</v>
      </c>
      <c r="E33" s="3">
        <v>8</v>
      </c>
      <c r="F33" s="3">
        <v>10</v>
      </c>
      <c r="G33" s="3">
        <v>8</v>
      </c>
      <c r="H33" s="3">
        <v>8</v>
      </c>
      <c r="I33" s="4">
        <f t="shared" si="0"/>
        <v>52.757744000000002</v>
      </c>
      <c r="J33" s="4">
        <f t="shared" si="1"/>
        <v>9.3652800000000003</v>
      </c>
      <c r="K33" s="4">
        <f t="shared" si="2"/>
        <v>11.7502</v>
      </c>
      <c r="L33" s="4">
        <f>I33+J33+K33</f>
        <v>73.873223999999993</v>
      </c>
      <c r="M33" s="22">
        <f t="shared" si="3"/>
        <v>22.360841520000001</v>
      </c>
      <c r="N33" s="22">
        <f t="shared" si="4"/>
        <v>22.828448080000001</v>
      </c>
      <c r="O33" s="22">
        <f t="shared" si="5"/>
        <v>278.39377039999999</v>
      </c>
      <c r="P33" s="15">
        <f>O33/N33</f>
        <v>12.195037061844809</v>
      </c>
      <c r="Q33" s="15">
        <f>O33/L33</f>
        <v>3.7685341904124829</v>
      </c>
      <c r="R33" s="16">
        <f>N33/L33</f>
        <v>0.30902195469362487</v>
      </c>
    </row>
    <row r="34" spans="1:18">
      <c r="A34" s="2" t="s">
        <v>60</v>
      </c>
      <c r="B34" s="3">
        <f>B25</f>
        <v>370</v>
      </c>
      <c r="C34" s="3">
        <f>2*(C14+H14)</f>
        <v>462</v>
      </c>
      <c r="D34" s="3">
        <v>35</v>
      </c>
      <c r="E34" s="3">
        <v>8</v>
      </c>
      <c r="F34" s="3">
        <v>10</v>
      </c>
      <c r="G34" s="3">
        <v>8</v>
      </c>
      <c r="H34" s="3">
        <v>8</v>
      </c>
      <c r="I34" s="4">
        <f t="shared" si="0"/>
        <v>64.948359999999994</v>
      </c>
      <c r="J34" s="4">
        <f t="shared" si="1"/>
        <v>8.2912800000000004</v>
      </c>
      <c r="K34" s="4">
        <f t="shared" si="2"/>
        <v>10.402699999999999</v>
      </c>
      <c r="L34" s="4">
        <f>I34+J34+K34</f>
        <v>83.64233999999999</v>
      </c>
      <c r="M34" s="12">
        <v>25</v>
      </c>
      <c r="N34" s="13">
        <v>25</v>
      </c>
      <c r="O34" s="12">
        <v>300</v>
      </c>
      <c r="P34" s="15">
        <f>O34/N34</f>
        <v>12</v>
      </c>
      <c r="Q34" s="15">
        <f>O34/L34</f>
        <v>3.586700228616273</v>
      </c>
      <c r="R34" s="16">
        <f>N34/L34</f>
        <v>0.29889168571802277</v>
      </c>
    </row>
    <row r="35" spans="1:18">
      <c r="A35" s="2" t="s">
        <v>61</v>
      </c>
      <c r="B35" s="3">
        <f>B16</f>
        <v>448</v>
      </c>
      <c r="C35" s="3">
        <f>2*(C16+H16)</f>
        <v>386</v>
      </c>
      <c r="D35" s="3">
        <v>35</v>
      </c>
      <c r="E35" s="3">
        <v>8</v>
      </c>
      <c r="F35" s="3">
        <v>10</v>
      </c>
      <c r="G35" s="3">
        <v>8</v>
      </c>
      <c r="H35" s="3">
        <v>8</v>
      </c>
      <c r="I35" s="4">
        <f t="shared" si="0"/>
        <v>65.448127999999997</v>
      </c>
      <c r="J35" s="4">
        <f t="shared" si="1"/>
        <v>9.9667200000000005</v>
      </c>
      <c r="K35" s="4">
        <f t="shared" si="2"/>
        <v>12.504799999999999</v>
      </c>
      <c r="L35" s="4">
        <f>I35+J35+K35</f>
        <v>87.919647999999995</v>
      </c>
      <c r="M35" s="12">
        <v>25</v>
      </c>
      <c r="N35" s="13">
        <v>25</v>
      </c>
      <c r="O35" s="12">
        <v>300</v>
      </c>
      <c r="P35" s="15">
        <f>O35/N35</f>
        <v>12</v>
      </c>
      <c r="Q35" s="15">
        <f>O35/L35</f>
        <v>3.4122065638843324</v>
      </c>
      <c r="R35" s="16">
        <f>N35/L35</f>
        <v>0.28435054699036105</v>
      </c>
    </row>
    <row r="37" spans="1:18">
      <c r="I37" s="33"/>
      <c r="K37" s="33" t="s">
        <v>121</v>
      </c>
      <c r="L37" s="4">
        <f>3*I10+J10+K10</f>
        <v>99.315567999999985</v>
      </c>
      <c r="M37" s="22">
        <f t="shared" ref="M37" si="6">0.23*L37+5.37</f>
        <v>28.212580639999999</v>
      </c>
      <c r="N37" s="22">
        <f t="shared" ref="N37" si="7">0.17*L37+10.27</f>
        <v>27.153646559999999</v>
      </c>
      <c r="O37" s="22">
        <f t="shared" ref="O37" si="8">2.1*L37+123.26</f>
        <v>331.82269279999997</v>
      </c>
      <c r="P37" s="15">
        <f>O37/N37</f>
        <v>12.220188992546126</v>
      </c>
      <c r="Q37" s="15">
        <f>O37/L37</f>
        <v>3.3410944475492506</v>
      </c>
      <c r="R37" s="16">
        <f>N37/L37</f>
        <v>0.27340775577097848</v>
      </c>
    </row>
  </sheetData>
  <sortState ref="A2:AML35">
    <sortCondition ref="L2:L35"/>
  </sortState>
  <mergeCells count="2">
    <mergeCell ref="B1:L1"/>
    <mergeCell ref="M1:R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zoomScaleNormal="100" workbookViewId="0">
      <selection activeCell="J11" sqref="J11"/>
    </sheetView>
  </sheetViews>
  <sheetFormatPr baseColWidth="10" defaultColWidth="9.140625" defaultRowHeight="12.75"/>
  <cols>
    <col min="1" max="1" width="30.85546875" style="2" customWidth="1"/>
    <col min="2" max="7" width="12.28515625" style="2" customWidth="1"/>
    <col min="8" max="8" width="17" style="2" customWidth="1"/>
    <col min="9" max="13" width="19" style="2" customWidth="1"/>
    <col min="14" max="14" width="19" style="23" customWidth="1"/>
    <col min="15" max="1025" width="19" style="2" customWidth="1"/>
  </cols>
  <sheetData>
    <row r="1" spans="1:14" s="18" customFormat="1" ht="88.5" customHeight="1">
      <c r="A1" s="26" t="s">
        <v>119</v>
      </c>
      <c r="B1" s="26"/>
      <c r="C1" s="26"/>
      <c r="D1" s="26"/>
      <c r="E1" s="24"/>
      <c r="F1" s="24"/>
      <c r="G1" s="24"/>
      <c r="H1" s="24"/>
      <c r="N1" s="25"/>
    </row>
    <row r="2" spans="1:14" s="18" customFormat="1">
      <c r="A2" s="24" t="s">
        <v>0</v>
      </c>
      <c r="B2" s="24" t="s">
        <v>24</v>
      </c>
      <c r="C2" s="24" t="s">
        <v>25</v>
      </c>
      <c r="D2" s="24" t="s">
        <v>62</v>
      </c>
      <c r="E2" s="24" t="s">
        <v>63</v>
      </c>
      <c r="F2" s="24" t="s">
        <v>64</v>
      </c>
      <c r="G2" s="24" t="s">
        <v>65</v>
      </c>
      <c r="H2" s="24" t="s">
        <v>66</v>
      </c>
      <c r="N2" s="25"/>
    </row>
    <row r="3" spans="1:14" s="30" customFormat="1">
      <c r="A3" s="27" t="s">
        <v>116</v>
      </c>
      <c r="B3" s="28">
        <v>420</v>
      </c>
      <c r="C3" s="28">
        <v>220</v>
      </c>
      <c r="D3" s="28">
        <f>B3*C3/100</f>
        <v>924</v>
      </c>
      <c r="E3" s="29"/>
      <c r="F3" s="29"/>
      <c r="G3" s="29"/>
      <c r="H3" s="29"/>
      <c r="N3" s="31"/>
    </row>
    <row r="4" spans="1:14" ht="25.5">
      <c r="A4" s="10" t="s">
        <v>67</v>
      </c>
      <c r="B4" s="11">
        <v>360</v>
      </c>
      <c r="C4" s="11">
        <v>284</v>
      </c>
      <c r="D4" s="11">
        <v>1022</v>
      </c>
      <c r="E4" s="3"/>
      <c r="F4" s="3"/>
      <c r="G4" s="3"/>
      <c r="H4" s="3"/>
    </row>
    <row r="5" spans="1:14" ht="25.5">
      <c r="A5" s="10" t="s">
        <v>68</v>
      </c>
      <c r="B5" s="11">
        <v>175</v>
      </c>
      <c r="C5" s="11">
        <v>284</v>
      </c>
      <c r="D5" s="11">
        <v>497</v>
      </c>
      <c r="E5" s="3"/>
      <c r="F5" s="3"/>
      <c r="G5" s="3"/>
      <c r="H5" s="3"/>
    </row>
    <row r="6" spans="1:14">
      <c r="A6" s="10" t="s">
        <v>69</v>
      </c>
      <c r="B6" s="11">
        <v>240</v>
      </c>
      <c r="C6" s="11">
        <v>420</v>
      </c>
      <c r="D6" s="11">
        <v>1008</v>
      </c>
      <c r="E6" s="11">
        <v>220</v>
      </c>
      <c r="F6" s="11">
        <v>405</v>
      </c>
      <c r="G6" s="11">
        <v>891</v>
      </c>
      <c r="H6" s="3"/>
    </row>
    <row r="7" spans="1:14">
      <c r="A7" s="10" t="s">
        <v>70</v>
      </c>
      <c r="B7" s="11">
        <v>240</v>
      </c>
      <c r="C7" s="11">
        <v>210</v>
      </c>
      <c r="D7" s="11">
        <v>504</v>
      </c>
      <c r="E7" s="11">
        <v>220</v>
      </c>
      <c r="F7" s="11">
        <v>195</v>
      </c>
      <c r="G7" s="11">
        <v>429</v>
      </c>
      <c r="H7" s="3"/>
    </row>
    <row r="8" spans="1:14">
      <c r="A8" s="10" t="s">
        <v>71</v>
      </c>
      <c r="B8" s="11">
        <v>235</v>
      </c>
      <c r="C8" s="11">
        <v>370</v>
      </c>
      <c r="D8" s="11">
        <v>870</v>
      </c>
      <c r="E8" s="3"/>
      <c r="F8" s="3"/>
      <c r="G8" s="3"/>
      <c r="H8" s="3"/>
    </row>
    <row r="9" spans="1:14">
      <c r="A9" s="10" t="s">
        <v>72</v>
      </c>
      <c r="B9" s="11">
        <v>234</v>
      </c>
      <c r="C9" s="11">
        <v>314</v>
      </c>
      <c r="D9" s="11">
        <v>735</v>
      </c>
      <c r="E9" s="11">
        <v>345</v>
      </c>
      <c r="F9" s="11">
        <v>195</v>
      </c>
      <c r="G9" s="11">
        <v>673</v>
      </c>
      <c r="H9" s="3"/>
    </row>
    <row r="10" spans="1:14">
      <c r="A10" s="10" t="s">
        <v>56</v>
      </c>
      <c r="B10" s="11">
        <v>448</v>
      </c>
      <c r="C10" s="11">
        <v>285</v>
      </c>
      <c r="D10" s="11">
        <v>1277</v>
      </c>
      <c r="E10" s="11">
        <v>428</v>
      </c>
      <c r="F10" s="11">
        <v>256</v>
      </c>
      <c r="G10" s="11">
        <v>1096</v>
      </c>
      <c r="H10" s="11">
        <v>17</v>
      </c>
    </row>
    <row r="11" spans="1:14" ht="25.5">
      <c r="A11" s="10" t="s">
        <v>51</v>
      </c>
      <c r="B11" s="11">
        <v>285</v>
      </c>
      <c r="C11" s="11">
        <v>448</v>
      </c>
      <c r="D11" s="11">
        <v>1277</v>
      </c>
      <c r="E11" s="11">
        <v>256</v>
      </c>
      <c r="F11" s="11">
        <v>428</v>
      </c>
      <c r="G11" s="11">
        <v>1096</v>
      </c>
      <c r="H11" s="11">
        <v>17</v>
      </c>
    </row>
    <row r="12" spans="1:14" ht="25.5">
      <c r="A12" s="10" t="s">
        <v>39</v>
      </c>
      <c r="B12" s="11">
        <v>448</v>
      </c>
      <c r="C12" s="11">
        <v>141</v>
      </c>
      <c r="D12" s="11">
        <v>632</v>
      </c>
      <c r="E12" s="11">
        <v>428</v>
      </c>
      <c r="F12" s="11">
        <v>122</v>
      </c>
      <c r="G12" s="11">
        <v>522</v>
      </c>
      <c r="H12" s="11">
        <v>17</v>
      </c>
    </row>
    <row r="13" spans="1:14" ht="25.5">
      <c r="A13" s="10" t="s">
        <v>19</v>
      </c>
      <c r="B13" s="11">
        <v>435</v>
      </c>
      <c r="C13" s="11">
        <v>300</v>
      </c>
      <c r="D13" s="11">
        <v>1305</v>
      </c>
      <c r="E13" s="11">
        <v>410</v>
      </c>
      <c r="F13" s="11">
        <v>265</v>
      </c>
      <c r="G13" s="11">
        <v>1087</v>
      </c>
      <c r="H13" s="3"/>
    </row>
    <row r="14" spans="1:14" ht="25.5">
      <c r="A14" s="10" t="s">
        <v>41</v>
      </c>
      <c r="B14" s="11">
        <v>435</v>
      </c>
      <c r="C14" s="11">
        <v>159</v>
      </c>
      <c r="D14" s="11">
        <v>692</v>
      </c>
      <c r="E14" s="11">
        <v>410</v>
      </c>
      <c r="F14" s="11">
        <v>130</v>
      </c>
      <c r="G14" s="11">
        <v>533</v>
      </c>
      <c r="H14" s="3"/>
    </row>
    <row r="15" spans="1:14">
      <c r="A15" s="10" t="s">
        <v>55</v>
      </c>
      <c r="B15" s="11">
        <v>460</v>
      </c>
      <c r="C15" s="11">
        <v>270</v>
      </c>
      <c r="D15" s="11">
        <v>1242</v>
      </c>
      <c r="E15" s="3"/>
      <c r="F15" s="3"/>
      <c r="G15" s="3"/>
      <c r="H15" s="3"/>
    </row>
    <row r="16" spans="1:14">
      <c r="A16" s="10" t="s">
        <v>73</v>
      </c>
      <c r="B16" s="11">
        <v>347</v>
      </c>
      <c r="C16" s="11">
        <v>225</v>
      </c>
      <c r="D16" s="11">
        <v>781</v>
      </c>
      <c r="E16" s="3"/>
      <c r="F16" s="3"/>
      <c r="G16" s="3"/>
      <c r="H16" s="3"/>
    </row>
    <row r="17" spans="1:8">
      <c r="A17" s="10" t="s">
        <v>74</v>
      </c>
      <c r="B17" s="11">
        <v>223</v>
      </c>
      <c r="C17" s="11">
        <v>360</v>
      </c>
      <c r="D17" s="11">
        <v>803</v>
      </c>
      <c r="E17" s="3"/>
      <c r="F17" s="3"/>
      <c r="G17" s="3"/>
      <c r="H17" s="3"/>
    </row>
    <row r="18" spans="1:8">
      <c r="A18" s="10" t="s">
        <v>75</v>
      </c>
      <c r="B18" s="11">
        <v>310</v>
      </c>
      <c r="C18" s="11">
        <v>260</v>
      </c>
      <c r="D18" s="11">
        <v>806</v>
      </c>
      <c r="E18" s="3"/>
      <c r="F18" s="3"/>
      <c r="G18" s="3"/>
      <c r="H18" s="3"/>
    </row>
    <row r="19" spans="1:8">
      <c r="A19" s="10" t="s">
        <v>17</v>
      </c>
      <c r="B19" s="11">
        <v>370</v>
      </c>
      <c r="C19" s="11">
        <v>223</v>
      </c>
      <c r="D19" s="11">
        <v>825</v>
      </c>
      <c r="E19" s="11">
        <v>350</v>
      </c>
      <c r="F19" s="11">
        <v>200</v>
      </c>
      <c r="G19" s="11">
        <v>700</v>
      </c>
      <c r="H19" s="11">
        <v>12</v>
      </c>
    </row>
    <row r="20" spans="1:8">
      <c r="A20" s="10" t="s">
        <v>52</v>
      </c>
      <c r="B20" s="11">
        <v>370</v>
      </c>
      <c r="C20" s="11">
        <v>338</v>
      </c>
      <c r="D20" s="11">
        <v>1251</v>
      </c>
      <c r="E20" s="11">
        <v>350</v>
      </c>
      <c r="F20" s="11">
        <v>315</v>
      </c>
      <c r="G20" s="11">
        <v>1103</v>
      </c>
      <c r="H20" s="11">
        <v>12</v>
      </c>
    </row>
    <row r="21" spans="1:8">
      <c r="A21" s="10" t="s">
        <v>36</v>
      </c>
      <c r="B21" s="11">
        <v>370</v>
      </c>
      <c r="C21" s="11">
        <v>159</v>
      </c>
      <c r="D21" s="11">
        <v>588</v>
      </c>
      <c r="E21" s="11">
        <v>350</v>
      </c>
      <c r="F21" s="11">
        <v>135</v>
      </c>
      <c r="G21" s="11">
        <v>473</v>
      </c>
      <c r="H21" s="11">
        <v>12</v>
      </c>
    </row>
    <row r="22" spans="1:8">
      <c r="A22" s="10" t="s">
        <v>34</v>
      </c>
      <c r="B22" s="11">
        <v>370</v>
      </c>
      <c r="C22" s="11">
        <v>110</v>
      </c>
      <c r="D22" s="11">
        <v>407</v>
      </c>
      <c r="E22" s="11">
        <v>350</v>
      </c>
      <c r="F22" s="11">
        <v>100</v>
      </c>
      <c r="G22" s="11">
        <v>350</v>
      </c>
      <c r="H22" s="11">
        <v>12</v>
      </c>
    </row>
    <row r="23" spans="1:8">
      <c r="A23" s="10" t="s">
        <v>76</v>
      </c>
      <c r="B23" s="11">
        <v>240</v>
      </c>
      <c r="C23" s="11">
        <v>320</v>
      </c>
      <c r="D23" s="11">
        <v>768</v>
      </c>
      <c r="E23" s="3"/>
      <c r="F23" s="3"/>
      <c r="G23" s="3"/>
      <c r="H23" s="3"/>
    </row>
    <row r="24" spans="1:8">
      <c r="A24" s="10" t="s">
        <v>77</v>
      </c>
      <c r="B24" s="11">
        <v>362</v>
      </c>
      <c r="C24" s="11">
        <v>362</v>
      </c>
      <c r="D24" s="11">
        <v>1310</v>
      </c>
      <c r="E24" s="3"/>
      <c r="F24" s="3"/>
      <c r="G24" s="3"/>
      <c r="H24" s="3"/>
    </row>
    <row r="25" spans="1:8">
      <c r="A25" s="10" t="s">
        <v>78</v>
      </c>
      <c r="B25" s="11">
        <v>320</v>
      </c>
      <c r="C25" s="11">
        <v>430</v>
      </c>
      <c r="D25" s="11">
        <v>1376</v>
      </c>
      <c r="E25" s="3"/>
      <c r="F25" s="3"/>
      <c r="G25" s="3"/>
      <c r="H25" s="3"/>
    </row>
    <row r="26" spans="1:8">
      <c r="A26" s="10" t="s">
        <v>79</v>
      </c>
      <c r="B26" s="11">
        <v>338</v>
      </c>
      <c r="C26" s="11">
        <v>200</v>
      </c>
      <c r="D26" s="11">
        <v>676</v>
      </c>
      <c r="E26" s="11">
        <v>315</v>
      </c>
      <c r="F26" s="11">
        <v>180</v>
      </c>
      <c r="G26" s="11">
        <v>567</v>
      </c>
      <c r="H26" s="3"/>
    </row>
    <row r="27" spans="1:8">
      <c r="A27" s="10" t="s">
        <v>80</v>
      </c>
      <c r="B27" s="11">
        <v>410</v>
      </c>
      <c r="C27" s="11">
        <v>260</v>
      </c>
      <c r="D27" s="11">
        <v>1066</v>
      </c>
      <c r="E27" s="11">
        <v>400</v>
      </c>
      <c r="F27" s="11">
        <v>250</v>
      </c>
      <c r="G27" s="11">
        <v>1000</v>
      </c>
      <c r="H27" s="3"/>
    </row>
    <row r="28" spans="1:8">
      <c r="A28" s="10" t="s">
        <v>81</v>
      </c>
      <c r="B28" s="11">
        <v>260</v>
      </c>
      <c r="C28" s="11">
        <v>410</v>
      </c>
      <c r="D28" s="11">
        <v>1066</v>
      </c>
      <c r="E28" s="11">
        <v>250</v>
      </c>
      <c r="F28" s="11">
        <v>400</v>
      </c>
      <c r="G28" s="11">
        <v>1000</v>
      </c>
      <c r="H28" s="11">
        <v>10</v>
      </c>
    </row>
    <row r="29" spans="1:8">
      <c r="A29" s="10" t="s">
        <v>82</v>
      </c>
      <c r="B29" s="11">
        <v>360</v>
      </c>
      <c r="C29" s="11">
        <v>300</v>
      </c>
      <c r="D29" s="11">
        <v>1080</v>
      </c>
      <c r="E29" s="11">
        <v>344</v>
      </c>
      <c r="F29" s="11">
        <v>270</v>
      </c>
      <c r="G29" s="11">
        <v>929</v>
      </c>
      <c r="H29" s="3"/>
    </row>
    <row r="30" spans="1:8">
      <c r="A30" s="10" t="s">
        <v>83</v>
      </c>
      <c r="B30" s="11">
        <v>360</v>
      </c>
      <c r="C30" s="11">
        <v>150</v>
      </c>
      <c r="D30" s="11">
        <v>540</v>
      </c>
      <c r="E30" s="3"/>
      <c r="F30" s="3"/>
      <c r="G30" s="3"/>
      <c r="H30" s="3"/>
    </row>
    <row r="31" spans="1:8">
      <c r="A31" s="10" t="s">
        <v>44</v>
      </c>
      <c r="B31" s="11">
        <v>370</v>
      </c>
      <c r="C31" s="11">
        <v>260</v>
      </c>
      <c r="D31" s="11">
        <v>962</v>
      </c>
      <c r="E31" s="11">
        <v>350</v>
      </c>
      <c r="F31" s="11">
        <v>235</v>
      </c>
      <c r="G31" s="11">
        <v>823</v>
      </c>
      <c r="H31" s="3"/>
    </row>
    <row r="32" spans="1:8">
      <c r="A32" s="10" t="s">
        <v>47</v>
      </c>
      <c r="B32" s="11">
        <v>410</v>
      </c>
      <c r="C32" s="11">
        <v>260</v>
      </c>
      <c r="D32" s="11">
        <v>1066</v>
      </c>
      <c r="E32" s="11">
        <v>400</v>
      </c>
      <c r="F32" s="11">
        <v>250</v>
      </c>
      <c r="G32" s="11">
        <v>1000</v>
      </c>
      <c r="H32" s="3"/>
    </row>
    <row r="33" spans="1:8">
      <c r="A33" s="10" t="s">
        <v>84</v>
      </c>
      <c r="B33" s="3"/>
      <c r="C33" s="3"/>
      <c r="D33" s="3"/>
      <c r="E33" s="11">
        <v>260</v>
      </c>
      <c r="F33" s="11">
        <v>300</v>
      </c>
      <c r="G33" s="11">
        <v>780</v>
      </c>
      <c r="H33" s="3"/>
    </row>
    <row r="34" spans="1:8">
      <c r="A34" s="10" t="s">
        <v>49</v>
      </c>
      <c r="B34" s="11">
        <v>426</v>
      </c>
      <c r="C34" s="11">
        <v>261</v>
      </c>
      <c r="D34" s="11">
        <v>1112</v>
      </c>
      <c r="E34" s="3"/>
      <c r="F34" s="3"/>
      <c r="G34" s="3"/>
      <c r="H34" s="3"/>
    </row>
    <row r="35" spans="1:8">
      <c r="A35" s="10" t="s">
        <v>85</v>
      </c>
      <c r="B35" s="11">
        <v>400</v>
      </c>
      <c r="C35" s="11">
        <v>300</v>
      </c>
      <c r="D35" s="11">
        <v>1200</v>
      </c>
      <c r="E35" s="3"/>
      <c r="F35" s="3"/>
      <c r="G35" s="3"/>
      <c r="H35" s="3"/>
    </row>
    <row r="36" spans="1:8">
      <c r="A36" s="10" t="s">
        <v>86</v>
      </c>
      <c r="B36" s="11">
        <v>330</v>
      </c>
      <c r="C36" s="11">
        <v>250</v>
      </c>
      <c r="D36" s="11">
        <v>825</v>
      </c>
      <c r="E36" s="11">
        <v>310</v>
      </c>
      <c r="F36" s="11">
        <v>230</v>
      </c>
      <c r="G36" s="11">
        <v>713</v>
      </c>
      <c r="H36" s="3"/>
    </row>
    <row r="37" spans="1:8">
      <c r="A37" s="10" t="s">
        <v>87</v>
      </c>
      <c r="B37" s="11">
        <v>250</v>
      </c>
      <c r="C37" s="11">
        <v>335</v>
      </c>
      <c r="D37" s="11">
        <v>838</v>
      </c>
      <c r="E37" s="11">
        <v>230</v>
      </c>
      <c r="F37" s="11">
        <v>310</v>
      </c>
      <c r="G37" s="11">
        <v>713</v>
      </c>
      <c r="H37" s="3"/>
    </row>
    <row r="38" spans="1:8">
      <c r="A38" s="10" t="s">
        <v>57</v>
      </c>
      <c r="B38" s="11">
        <v>448</v>
      </c>
      <c r="C38" s="11">
        <v>285</v>
      </c>
      <c r="D38" s="11">
        <v>1277</v>
      </c>
      <c r="E38" s="11">
        <v>428</v>
      </c>
      <c r="F38" s="11">
        <v>260</v>
      </c>
      <c r="G38" s="11">
        <v>1113</v>
      </c>
      <c r="H38" s="11">
        <v>17</v>
      </c>
    </row>
    <row r="39" spans="1:8">
      <c r="A39" s="10" t="s">
        <v>46</v>
      </c>
      <c r="B39" s="11">
        <v>448</v>
      </c>
      <c r="C39" s="11">
        <v>232</v>
      </c>
      <c r="D39" s="11">
        <v>1039</v>
      </c>
      <c r="E39" s="11">
        <v>428</v>
      </c>
      <c r="F39" s="11">
        <v>203</v>
      </c>
      <c r="G39" s="11">
        <v>869</v>
      </c>
      <c r="H39" s="11">
        <v>17</v>
      </c>
    </row>
    <row r="40" spans="1:8">
      <c r="A40" s="10" t="s">
        <v>38</v>
      </c>
      <c r="B40" s="11">
        <v>448</v>
      </c>
      <c r="C40" s="11">
        <v>137</v>
      </c>
      <c r="D40" s="11">
        <v>614</v>
      </c>
      <c r="E40" s="11">
        <v>428</v>
      </c>
      <c r="F40" s="11">
        <v>108</v>
      </c>
      <c r="G40" s="11">
        <v>462</v>
      </c>
      <c r="H40" s="11">
        <v>17</v>
      </c>
    </row>
    <row r="41" spans="1:8">
      <c r="A41" s="10" t="s">
        <v>42</v>
      </c>
      <c r="B41" s="11">
        <v>448</v>
      </c>
      <c r="C41" s="11">
        <v>159</v>
      </c>
      <c r="D41" s="11">
        <v>712</v>
      </c>
      <c r="E41" s="11">
        <v>428</v>
      </c>
      <c r="F41" s="11">
        <v>130</v>
      </c>
      <c r="G41" s="11">
        <v>556</v>
      </c>
      <c r="H41" s="11">
        <v>17</v>
      </c>
    </row>
    <row r="42" spans="1:8">
      <c r="A42" s="10" t="s">
        <v>43</v>
      </c>
      <c r="B42" s="11">
        <v>448</v>
      </c>
      <c r="C42" s="11">
        <v>185</v>
      </c>
      <c r="D42" s="11">
        <v>829</v>
      </c>
      <c r="E42" s="11">
        <v>428</v>
      </c>
      <c r="F42" s="11">
        <v>156</v>
      </c>
      <c r="G42" s="11">
        <v>668</v>
      </c>
      <c r="H42" s="11">
        <v>17</v>
      </c>
    </row>
    <row r="43" spans="1:8">
      <c r="A43" s="10" t="s">
        <v>88</v>
      </c>
      <c r="B43" s="11">
        <v>329</v>
      </c>
      <c r="C43" s="11">
        <v>405</v>
      </c>
      <c r="D43" s="11">
        <v>1332</v>
      </c>
      <c r="E43" s="11">
        <v>310</v>
      </c>
      <c r="F43" s="11">
        <v>370</v>
      </c>
      <c r="G43" s="11">
        <v>1147</v>
      </c>
      <c r="H43" s="3"/>
    </row>
    <row r="44" spans="1:8">
      <c r="A44" s="10" t="s">
        <v>89</v>
      </c>
      <c r="B44" s="11">
        <v>420</v>
      </c>
      <c r="C44" s="11">
        <v>220</v>
      </c>
      <c r="D44" s="11">
        <v>924</v>
      </c>
      <c r="E44" s="3"/>
      <c r="F44" s="3"/>
      <c r="G44" s="3"/>
      <c r="H44" s="3"/>
    </row>
    <row r="45" spans="1:8">
      <c r="A45" s="10" t="s">
        <v>90</v>
      </c>
      <c r="B45" s="11">
        <v>350</v>
      </c>
      <c r="C45" s="11">
        <v>240</v>
      </c>
      <c r="D45" s="11">
        <v>840</v>
      </c>
      <c r="E45" s="3"/>
      <c r="F45" s="3"/>
      <c r="G45" s="3"/>
      <c r="H45" s="3"/>
    </row>
    <row r="46" spans="1:8">
      <c r="A46" s="10" t="s">
        <v>91</v>
      </c>
      <c r="B46" s="11">
        <v>285</v>
      </c>
      <c r="C46" s="11">
        <v>458</v>
      </c>
      <c r="D46" s="11">
        <v>1305</v>
      </c>
      <c r="E46" s="11">
        <v>261</v>
      </c>
      <c r="F46" s="11">
        <v>426</v>
      </c>
      <c r="G46" s="11">
        <v>1112</v>
      </c>
      <c r="H46" s="3"/>
    </row>
    <row r="47" spans="1:8" ht="25.5">
      <c r="A47" s="10" t="s">
        <v>92</v>
      </c>
      <c r="B47" s="11">
        <v>217</v>
      </c>
      <c r="C47" s="11">
        <v>159</v>
      </c>
      <c r="D47" s="11">
        <v>345</v>
      </c>
      <c r="E47" s="11">
        <v>197</v>
      </c>
      <c r="F47" s="11">
        <v>139</v>
      </c>
      <c r="G47" s="11">
        <v>274</v>
      </c>
      <c r="H47" s="11">
        <v>17</v>
      </c>
    </row>
    <row r="48" spans="1:8">
      <c r="A48" s="10" t="s">
        <v>48</v>
      </c>
      <c r="B48" s="11">
        <v>426</v>
      </c>
      <c r="C48" s="11">
        <v>255</v>
      </c>
      <c r="D48" s="11">
        <v>1086</v>
      </c>
      <c r="E48" s="11">
        <v>420</v>
      </c>
      <c r="F48" s="11">
        <v>220</v>
      </c>
      <c r="G48" s="11">
        <v>924</v>
      </c>
      <c r="H48" s="3"/>
    </row>
    <row r="49" spans="1:8">
      <c r="A49" s="10" t="s">
        <v>93</v>
      </c>
      <c r="B49" s="11">
        <v>250</v>
      </c>
      <c r="C49" s="11">
        <v>420</v>
      </c>
      <c r="D49" s="11">
        <v>1050</v>
      </c>
      <c r="E49" s="3"/>
      <c r="F49" s="3"/>
      <c r="G49" s="3"/>
      <c r="H49" s="3"/>
    </row>
    <row r="50" spans="1:8" ht="25.5">
      <c r="A50" s="10" t="s">
        <v>94</v>
      </c>
      <c r="B50" s="11">
        <v>360</v>
      </c>
      <c r="C50" s="11">
        <v>218</v>
      </c>
      <c r="D50" s="11">
        <v>785</v>
      </c>
      <c r="E50" s="11">
        <v>340</v>
      </c>
      <c r="F50" s="11">
        <v>198</v>
      </c>
      <c r="G50" s="11">
        <v>673</v>
      </c>
      <c r="H50" s="3"/>
    </row>
    <row r="51" spans="1:8" ht="25.5">
      <c r="A51" s="10" t="s">
        <v>95</v>
      </c>
      <c r="B51" s="11">
        <v>360</v>
      </c>
      <c r="C51" s="11">
        <v>140</v>
      </c>
      <c r="D51" s="11">
        <v>504</v>
      </c>
      <c r="E51" s="11">
        <v>340</v>
      </c>
      <c r="F51" s="11">
        <v>120</v>
      </c>
      <c r="G51" s="11">
        <v>408</v>
      </c>
      <c r="H51" s="3"/>
    </row>
    <row r="52" spans="1:8">
      <c r="A52" s="10" t="s">
        <v>96</v>
      </c>
      <c r="B52" s="11">
        <v>385</v>
      </c>
      <c r="C52" s="11">
        <v>335</v>
      </c>
      <c r="D52" s="11">
        <v>1290</v>
      </c>
      <c r="E52" s="11">
        <v>370</v>
      </c>
      <c r="F52" s="11">
        <v>310</v>
      </c>
      <c r="G52" s="11">
        <v>1147</v>
      </c>
      <c r="H52" s="3"/>
    </row>
    <row r="53" spans="1:8">
      <c r="A53" s="10" t="s">
        <v>97</v>
      </c>
      <c r="B53" s="11">
        <v>385</v>
      </c>
      <c r="C53" s="11">
        <v>170</v>
      </c>
      <c r="D53" s="11">
        <v>655</v>
      </c>
      <c r="E53" s="11">
        <v>370</v>
      </c>
      <c r="F53" s="11">
        <v>150</v>
      </c>
      <c r="G53" s="11">
        <v>555</v>
      </c>
      <c r="H53" s="3"/>
    </row>
    <row r="54" spans="1:8">
      <c r="A54" s="10" t="s">
        <v>98</v>
      </c>
      <c r="B54" s="11">
        <v>272</v>
      </c>
      <c r="C54" s="11">
        <v>362</v>
      </c>
      <c r="D54" s="11">
        <v>985</v>
      </c>
      <c r="E54" s="3"/>
      <c r="F54" s="3"/>
      <c r="G54" s="3"/>
      <c r="H54" s="3"/>
    </row>
    <row r="55" spans="1:8">
      <c r="A55" s="10" t="s">
        <v>99</v>
      </c>
      <c r="B55" s="11">
        <v>272</v>
      </c>
      <c r="C55" s="11">
        <v>277</v>
      </c>
      <c r="D55" s="11">
        <v>753</v>
      </c>
      <c r="E55" s="3"/>
      <c r="F55" s="3"/>
      <c r="G55" s="3"/>
      <c r="H55" s="3"/>
    </row>
    <row r="56" spans="1:8">
      <c r="A56" s="10" t="s">
        <v>100</v>
      </c>
      <c r="B56" s="11">
        <v>340</v>
      </c>
      <c r="C56" s="11">
        <v>260</v>
      </c>
      <c r="D56" s="11">
        <v>884</v>
      </c>
      <c r="E56" s="3"/>
      <c r="F56" s="3"/>
      <c r="G56" s="3"/>
      <c r="H56" s="3"/>
    </row>
    <row r="57" spans="1:8">
      <c r="A57" s="10" t="s">
        <v>101</v>
      </c>
      <c r="B57" s="11">
        <v>286</v>
      </c>
      <c r="C57" s="11">
        <v>360</v>
      </c>
      <c r="D57" s="11">
        <v>1030</v>
      </c>
      <c r="E57" s="11">
        <v>270</v>
      </c>
      <c r="F57" s="11">
        <v>343</v>
      </c>
      <c r="G57" s="11">
        <v>926</v>
      </c>
      <c r="H57" s="11">
        <v>6</v>
      </c>
    </row>
    <row r="58" spans="1:8">
      <c r="A58" s="10" t="s">
        <v>102</v>
      </c>
      <c r="B58" s="11">
        <v>288</v>
      </c>
      <c r="C58" s="11">
        <v>361</v>
      </c>
      <c r="D58" s="11">
        <v>1040</v>
      </c>
      <c r="E58" s="3"/>
      <c r="F58" s="3"/>
      <c r="G58" s="3"/>
      <c r="H58" s="3"/>
    </row>
    <row r="59" spans="1:8">
      <c r="A59" s="10" t="s">
        <v>103</v>
      </c>
      <c r="B59" s="11">
        <v>288</v>
      </c>
      <c r="C59" s="11">
        <v>177</v>
      </c>
      <c r="D59" s="11">
        <v>510</v>
      </c>
      <c r="E59" s="3"/>
      <c r="F59" s="3"/>
      <c r="G59" s="3"/>
      <c r="H59" s="3"/>
    </row>
    <row r="60" spans="1:8" ht="25.5">
      <c r="A60" s="10" t="s">
        <v>104</v>
      </c>
      <c r="B60" s="11">
        <v>310</v>
      </c>
      <c r="C60" s="11">
        <v>260</v>
      </c>
      <c r="D60" s="11">
        <v>806</v>
      </c>
      <c r="E60" s="3"/>
      <c r="F60" s="3"/>
      <c r="G60" s="3"/>
      <c r="H60" s="3"/>
    </row>
    <row r="61" spans="1:8">
      <c r="A61" s="10" t="s">
        <v>105</v>
      </c>
      <c r="B61" s="11">
        <v>472</v>
      </c>
      <c r="C61" s="11">
        <v>171</v>
      </c>
      <c r="D61" s="11">
        <v>807</v>
      </c>
      <c r="E61" s="11">
        <v>420</v>
      </c>
      <c r="F61" s="11">
        <v>145</v>
      </c>
      <c r="G61" s="11">
        <v>609</v>
      </c>
      <c r="H61" s="3"/>
    </row>
    <row r="62" spans="1:8">
      <c r="A62" s="10" t="s">
        <v>106</v>
      </c>
      <c r="B62" s="11">
        <v>435</v>
      </c>
      <c r="C62" s="11">
        <v>300</v>
      </c>
      <c r="D62" s="11">
        <v>1305</v>
      </c>
      <c r="E62" s="3"/>
      <c r="F62" s="3"/>
      <c r="G62" s="3"/>
      <c r="H62" s="3"/>
    </row>
    <row r="63" spans="1:8">
      <c r="A63" s="10" t="s">
        <v>107</v>
      </c>
      <c r="B63" s="11">
        <v>390</v>
      </c>
      <c r="C63" s="11">
        <v>240</v>
      </c>
      <c r="D63" s="11">
        <v>936</v>
      </c>
      <c r="E63" s="11">
        <v>370</v>
      </c>
      <c r="F63" s="11">
        <v>220</v>
      </c>
      <c r="G63" s="11">
        <v>814</v>
      </c>
      <c r="H63" s="3"/>
    </row>
    <row r="64" spans="1:8">
      <c r="A64" s="10" t="s">
        <v>108</v>
      </c>
      <c r="B64" s="11">
        <v>420</v>
      </c>
      <c r="C64" s="11">
        <v>275</v>
      </c>
      <c r="D64" s="11">
        <v>1155</v>
      </c>
      <c r="E64" s="3"/>
      <c r="F64" s="3"/>
      <c r="G64" s="3"/>
      <c r="H64" s="3"/>
    </row>
    <row r="65" spans="1:8">
      <c r="A65" s="10" t="s">
        <v>109</v>
      </c>
      <c r="B65" s="11">
        <v>420</v>
      </c>
      <c r="C65" s="11">
        <v>360</v>
      </c>
      <c r="D65" s="11">
        <v>1512</v>
      </c>
      <c r="E65" s="11">
        <v>400</v>
      </c>
      <c r="F65" s="11">
        <v>335</v>
      </c>
      <c r="G65" s="3"/>
      <c r="H65" s="11">
        <v>20</v>
      </c>
    </row>
    <row r="66" spans="1:8">
      <c r="A66" s="10" t="s">
        <v>110</v>
      </c>
      <c r="B66" s="11">
        <v>420</v>
      </c>
      <c r="C66" s="11">
        <v>180</v>
      </c>
      <c r="D66" s="11">
        <v>756</v>
      </c>
      <c r="E66" s="11">
        <v>400</v>
      </c>
      <c r="F66" s="11">
        <v>155</v>
      </c>
      <c r="G66" s="3"/>
      <c r="H66" s="11">
        <v>20</v>
      </c>
    </row>
    <row r="67" spans="1:8">
      <c r="A67" s="10" t="s">
        <v>111</v>
      </c>
      <c r="B67" s="11">
        <v>420</v>
      </c>
      <c r="C67" s="11">
        <v>270</v>
      </c>
      <c r="D67" s="11">
        <v>1134</v>
      </c>
      <c r="E67" s="11">
        <v>400</v>
      </c>
      <c r="F67" s="11">
        <v>245</v>
      </c>
      <c r="G67" s="3"/>
      <c r="H67" s="11">
        <v>20</v>
      </c>
    </row>
    <row r="68" spans="1:8">
      <c r="A68" s="10" t="s">
        <v>112</v>
      </c>
      <c r="B68" s="11">
        <v>283</v>
      </c>
      <c r="C68" s="11">
        <v>200</v>
      </c>
      <c r="D68" s="11">
        <v>566</v>
      </c>
      <c r="E68" s="11">
        <v>266</v>
      </c>
      <c r="F68" s="11">
        <v>182</v>
      </c>
      <c r="G68" s="11">
        <v>484.12</v>
      </c>
      <c r="H68" s="11">
        <v>18</v>
      </c>
    </row>
    <row r="69" spans="1:8">
      <c r="A69" s="10" t="s">
        <v>45</v>
      </c>
      <c r="B69" s="11">
        <v>250</v>
      </c>
      <c r="C69" s="11">
        <v>420</v>
      </c>
      <c r="D69" s="11">
        <v>1050</v>
      </c>
      <c r="E69" s="3"/>
      <c r="F69" s="3"/>
      <c r="G69" s="3"/>
      <c r="H69" s="3"/>
    </row>
    <row r="70" spans="1:8">
      <c r="A70" s="10" t="s">
        <v>113</v>
      </c>
      <c r="B70" s="11">
        <v>360</v>
      </c>
      <c r="C70" s="11">
        <v>260</v>
      </c>
      <c r="D70" s="11">
        <v>936</v>
      </c>
      <c r="E70" s="3"/>
      <c r="F70" s="3"/>
      <c r="G70" s="3"/>
      <c r="H70" s="3"/>
    </row>
    <row r="71" spans="1:8">
      <c r="A71" s="10" t="s">
        <v>114</v>
      </c>
      <c r="B71" s="11">
        <v>272</v>
      </c>
      <c r="C71" s="11">
        <v>277</v>
      </c>
      <c r="D71" s="11">
        <v>753</v>
      </c>
      <c r="E71" s="11">
        <v>250</v>
      </c>
      <c r="F71" s="11">
        <v>250</v>
      </c>
      <c r="G71" s="11">
        <v>625</v>
      </c>
      <c r="H71" s="3"/>
    </row>
    <row r="72" spans="1:8">
      <c r="A72" s="10" t="s">
        <v>115</v>
      </c>
      <c r="B72" s="11">
        <v>272</v>
      </c>
      <c r="C72" s="11">
        <v>220</v>
      </c>
      <c r="D72" s="11">
        <v>598</v>
      </c>
      <c r="E72" s="11">
        <v>250</v>
      </c>
      <c r="F72" s="11">
        <v>200</v>
      </c>
      <c r="G72" s="11">
        <v>500</v>
      </c>
      <c r="H72" s="3"/>
    </row>
    <row r="73" spans="1:8">
      <c r="A73" s="10" t="s">
        <v>59</v>
      </c>
      <c r="B73" s="11">
        <v>420</v>
      </c>
      <c r="C73" s="11">
        <v>330</v>
      </c>
      <c r="D73" s="11">
        <v>1386</v>
      </c>
      <c r="E73" s="11">
        <v>400</v>
      </c>
      <c r="F73" s="11">
        <v>300</v>
      </c>
      <c r="G73" s="11">
        <v>1200</v>
      </c>
      <c r="H73" s="3"/>
    </row>
    <row r="74" spans="1:8">
      <c r="A74" s="10" t="s">
        <v>54</v>
      </c>
      <c r="B74" s="11">
        <v>420</v>
      </c>
      <c r="C74" s="11">
        <v>300</v>
      </c>
      <c r="D74" s="11">
        <v>1260</v>
      </c>
      <c r="E74" s="11">
        <v>400</v>
      </c>
      <c r="F74" s="11">
        <v>280</v>
      </c>
      <c r="G74" s="11">
        <v>1120</v>
      </c>
      <c r="H74" s="3"/>
    </row>
    <row r="75" spans="1:8">
      <c r="A75" s="10" t="s">
        <v>37</v>
      </c>
      <c r="B75" s="11">
        <v>420</v>
      </c>
      <c r="C75" s="11">
        <v>150</v>
      </c>
      <c r="D75" s="11">
        <v>630</v>
      </c>
      <c r="E75" s="11">
        <v>400</v>
      </c>
      <c r="F75" s="11">
        <v>130</v>
      </c>
      <c r="G75" s="11">
        <v>520</v>
      </c>
      <c r="H75" s="3"/>
    </row>
    <row r="76" spans="1:8">
      <c r="A76" s="10" t="s">
        <v>18</v>
      </c>
      <c r="B76" s="11">
        <v>420</v>
      </c>
      <c r="C76" s="11">
        <v>220</v>
      </c>
      <c r="D76" s="11">
        <v>924</v>
      </c>
      <c r="E76" s="11">
        <v>400</v>
      </c>
      <c r="F76" s="11">
        <v>191</v>
      </c>
      <c r="G76" s="11">
        <v>764</v>
      </c>
      <c r="H76" s="11">
        <v>28.5</v>
      </c>
    </row>
    <row r="77" spans="1:8">
      <c r="A77" s="10" t="s">
        <v>35</v>
      </c>
      <c r="B77" s="11">
        <v>420</v>
      </c>
      <c r="C77" s="11">
        <v>110</v>
      </c>
      <c r="D77" s="11">
        <v>462</v>
      </c>
      <c r="E77" s="11">
        <v>400</v>
      </c>
      <c r="F77" s="11">
        <v>90</v>
      </c>
      <c r="G77" s="11">
        <v>360</v>
      </c>
      <c r="H77" s="3"/>
    </row>
    <row r="78" spans="1:8">
      <c r="A78" s="10" t="s">
        <v>50</v>
      </c>
      <c r="B78" s="11">
        <v>420</v>
      </c>
      <c r="C78" s="11">
        <v>285</v>
      </c>
      <c r="D78" s="11">
        <v>1197</v>
      </c>
      <c r="E78" s="11">
        <v>400</v>
      </c>
      <c r="F78" s="11">
        <v>265</v>
      </c>
      <c r="G78" s="11">
        <v>1060</v>
      </c>
      <c r="H78" s="3"/>
    </row>
    <row r="79" spans="1:8">
      <c r="A79" s="10" t="s">
        <v>40</v>
      </c>
      <c r="B79" s="11">
        <v>420</v>
      </c>
      <c r="C79" s="11">
        <v>159</v>
      </c>
      <c r="D79" s="11">
        <v>668</v>
      </c>
      <c r="E79" s="11">
        <v>400</v>
      </c>
      <c r="F79" s="11">
        <v>130</v>
      </c>
      <c r="G79" s="11">
        <v>520</v>
      </c>
      <c r="H79" s="3"/>
    </row>
    <row r="80" spans="1:8">
      <c r="A80" s="10" t="s">
        <v>58</v>
      </c>
      <c r="B80" s="11">
        <v>420</v>
      </c>
      <c r="C80" s="11">
        <v>326</v>
      </c>
      <c r="D80" s="11">
        <v>1369</v>
      </c>
      <c r="E80" s="11">
        <v>400</v>
      </c>
      <c r="F80" s="11">
        <v>296</v>
      </c>
      <c r="G80" s="11">
        <v>1184</v>
      </c>
      <c r="H80" s="3"/>
    </row>
  </sheetData>
  <mergeCells count="1">
    <mergeCell ref="A1:D1"/>
  </mergeCells>
  <hyperlinks>
    <hyperlink ref="A1" r:id="rId1" display="https://de.wikipedia.org/wiki/R%C3%A4hmchen"/>
    <hyperlink ref="A46" r:id="rId2" location="cite_note-3" display="[3]"/>
    <hyperlink ref="A47" r:id="rId3" location="cite_note-Mini-Plus-LWG-4" display="[4]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4"/>
  <headerFooter>
    <oddHeader>&amp;C&amp;A</oddHeader>
    <oddFooter>&amp;CSeite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Nassenheider Diagramm</vt:lpstr>
      <vt:lpstr>Diagramme als Bilder</vt:lpstr>
      <vt:lpstr>Umrechnung auf Beutearten</vt:lpstr>
      <vt:lpstr>Rähmchengrößen Wikipedia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Hariri Kyros</cp:lastModifiedBy>
  <cp:revision>16</cp:revision>
  <dcterms:created xsi:type="dcterms:W3CDTF">2020-09-15T00:01:40Z</dcterms:created>
  <dcterms:modified xsi:type="dcterms:W3CDTF">2020-09-17T12:36:08Z</dcterms:modified>
  <dc:language>de-AT</dc:language>
</cp:coreProperties>
</file>